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2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D26" i="10" l="1"/>
  <c r="G46" i="10"/>
  <c r="G73" i="10"/>
  <c r="G74" i="10"/>
  <c r="G75" i="10"/>
  <c r="G76" i="10"/>
  <c r="G77" i="10"/>
  <c r="G79" i="10"/>
  <c r="G80" i="10"/>
  <c r="G81" i="10"/>
  <c r="G82" i="10"/>
  <c r="G84" i="10"/>
  <c r="G85" i="10"/>
  <c r="G86" i="10"/>
  <c r="G87" i="10"/>
  <c r="G88" i="10"/>
  <c r="G89" i="10"/>
  <c r="G90" i="10"/>
  <c r="G91" i="10"/>
  <c r="G94" i="10"/>
  <c r="F98" i="10"/>
  <c r="G98" i="10" s="1"/>
  <c r="F99" i="10"/>
  <c r="H99" i="10" s="1"/>
  <c r="F101" i="10"/>
  <c r="H101" i="10" s="1"/>
  <c r="F102" i="10"/>
  <c r="G102" i="10" s="1"/>
  <c r="F103" i="10"/>
  <c r="G103" i="10" s="1"/>
  <c r="F104" i="10"/>
  <c r="G104" i="10" s="1"/>
  <c r="F105" i="10"/>
  <c r="G105" i="10" s="1"/>
  <c r="F107" i="10"/>
  <c r="G107" i="10" s="1"/>
  <c r="F108" i="10"/>
  <c r="F110" i="10"/>
  <c r="F111" i="10"/>
  <c r="G111" i="10" s="1"/>
  <c r="F115" i="10"/>
  <c r="G115" i="10" s="1"/>
</calcChain>
</file>

<file path=xl/sharedStrings.xml><?xml version="1.0" encoding="utf-8"?>
<sst xmlns="http://schemas.openxmlformats.org/spreadsheetml/2006/main" count="1053" uniqueCount="493">
  <si>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</si>
  <si>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</si>
  <si>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</si>
  <si>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</si>
  <si>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</si>
  <si>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</si>
  <si>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</si>
  <si>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</si>
  <si>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</si>
  <si>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</si>
  <si>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</si>
  <si>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</si>
  <si>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</si>
  <si>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</si>
  <si>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</si>
  <si>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</si>
  <si>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</si>
  <si>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</si>
  <si>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</si>
  <si>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</si>
  <si>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</si>
  <si>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</si>
  <si>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</si>
  <si>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</si>
  <si>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</si>
  <si>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</si>
  <si>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</si>
  <si>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</si>
  <si>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</si>
  <si>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</si>
  <si>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</si>
  <si>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</si>
  <si>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</si>
  <si>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</si>
  <si>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</si>
  <si>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</si>
  <si>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</si>
  <si>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</si>
  <si>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</si>
  <si>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</si>
  <si>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</si>
  <si>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</si>
  <si>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</si>
  <si>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</si>
  <si>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</si>
  <si>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</si>
  <si>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</si>
  <si>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</si>
  <si>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</si>
  <si>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</si>
  <si>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</si>
  <si>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</si>
  <si>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</si>
  <si>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</si>
  <si>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</si>
  <si>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</si>
  <si>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</si>
  <si>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</si>
  <si>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</si>
  <si>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</si>
  <si>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</si>
  <si>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</si>
  <si>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</si>
  <si>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</si>
  <si>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</si>
  <si>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</si>
  <si>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</si>
  <si>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</si>
  <si>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</si>
  <si>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</si>
  <si>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</si>
  <si>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</si>
  <si>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</si>
  <si>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</si>
  <si>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</si>
  <si>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</si>
  <si>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</si>
  <si>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</si>
  <si>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</si>
  <si>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</si>
  <si>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</si>
  <si>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</si>
  <si>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</si>
  <si>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</si>
  <si>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</si>
  <si>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</si>
  <si>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</si>
  <si>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</si>
  <si>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</si>
  <si>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60-64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</si>
  <si>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</si>
  <si>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</si>
  <si>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</si>
  <si>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</si>
  <si>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</si>
  <si>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</si>
  <si>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</si>
  <si>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</si>
  <si>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</si>
  <si>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</si>
  <si>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</si>
  <si>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</si>
  <si>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</si>
  <si>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</si>
  <si>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</si>
  <si>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</si>
  <si>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</si>
  <si>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</si>
  <si>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</si>
  <si>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</si>
  <si>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</si>
  <si>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</si>
  <si>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</si>
  <si>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</si>
  <si>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</si>
  <si>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</si>
  <si>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</si>
  <si>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</si>
  <si>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</si>
  <si>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</si>
  <si>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</si>
  <si>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</si>
  <si>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</si>
  <si>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</si>
  <si>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</si>
  <si>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</si>
  <si>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</si>
  <si>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</si>
  <si>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</si>
  <si>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</si>
  <si>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</si>
  <si>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</si>
  <si>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</si>
  <si>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</si>
  <si>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</si>
  <si>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</si>
  <si>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</si>
  <si>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</si>
  <si>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</si>
  <si>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</si>
  <si>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</si>
  <si>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</si>
  <si>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</si>
  <si>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</si>
  <si>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</si>
  <si>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</si>
  <si>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</si>
  <si>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</si>
  <si>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</si>
  <si>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</si>
  <si>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</si>
  <si>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</si>
  <si>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</si>
  <si>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</si>
  <si>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</si>
  <si>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</si>
  <si>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</si>
  <si>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</si>
  <si>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</si>
  <si>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</si>
  <si>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</si>
  <si>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</si>
  <si>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</si>
  <si>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</si>
  <si>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</si>
  <si>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</si>
  <si>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</si>
  <si>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</si>
  <si>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</si>
  <si>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</si>
  <si>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</si>
  <si>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</si>
  <si>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</si>
  <si>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</si>
  <si>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</si>
  <si>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</si>
  <si>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</si>
  <si>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</si>
  <si>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</si>
  <si>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</si>
  <si>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</si>
  <si>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</si>
  <si>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</si>
  <si>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</si>
  <si>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</si>
  <si>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</si>
  <si>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</si>
  <si>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</si>
  <si>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</si>
  <si>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</si>
  <si>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</si>
  <si>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</si>
  <si>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</si>
  <si>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</si>
  <si>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</si>
  <si>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</si>
  <si>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</si>
  <si>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</si>
  <si>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</si>
  <si>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</si>
  <si>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</si>
  <si>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</si>
  <si>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</si>
  <si>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</si>
  <si>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</si>
  <si>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</si>
  <si>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</si>
  <si>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</si>
  <si>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</si>
  <si>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</si>
  <si>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</si>
  <si>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</si>
  <si>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</si>
  <si>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</si>
  <si>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</si>
  <si>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</si>
  <si>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</si>
  <si>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</si>
  <si>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</si>
  <si>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</si>
  <si>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</si>
  <si>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</si>
  <si>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</si>
  <si>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</si>
  <si>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</si>
  <si>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</si>
  <si>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</si>
  <si>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</si>
  <si>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</si>
  <si>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</si>
  <si>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</si>
  <si>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</si>
  <si>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</si>
  <si>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</si>
  <si>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</si>
  <si>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</si>
  <si>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</si>
  <si>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</si>
  <si>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</si>
  <si>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</si>
  <si>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</si>
  <si>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</si>
  <si>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</si>
  <si>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</si>
  <si>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</si>
  <si>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</si>
  <si>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</si>
  <si>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</si>
  <si>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</si>
  <si>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</si>
  <si>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</si>
  <si>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</si>
  <si>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</si>
  <si>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</si>
  <si>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</si>
  <si>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</si>
  <si>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</si>
  <si>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</si>
  <si>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</si>
  <si>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</si>
  <si>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</si>
  <si>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</si>
  <si>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</si>
  <si>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</si>
  <si>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</si>
  <si>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</si>
  <si>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</si>
  <si>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</si>
  <si>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</si>
  <si>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</si>
  <si>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</si>
  <si>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</si>
  <si>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</si>
  <si>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</si>
  <si>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</si>
  <si>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</si>
  <si>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</si>
  <si>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</si>
  <si>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</si>
  <si>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</si>
  <si>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</si>
  <si>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</si>
  <si>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</si>
  <si>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</si>
  <si>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</si>
  <si>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</si>
  <si>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</si>
  <si>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</si>
  <si>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</si>
  <si>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</si>
  <si>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</si>
  <si>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</si>
  <si>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</si>
  <si>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</si>
  <si>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</si>
  <si>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</si>
  <si>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</si>
  <si>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</si>
  <si>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</si>
  <si>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</si>
  <si>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</si>
  <si>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</si>
  <si>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</si>
  <si>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</si>
  <si>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</si>
  <si>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</si>
  <si>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</si>
  <si>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</si>
  <si>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</si>
  <si>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</si>
  <si>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</si>
  <si>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</si>
  <si>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</si>
  <si>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</si>
  <si>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</si>
  <si>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</si>
  <si>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</si>
  <si>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</si>
  <si>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</si>
  <si>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</si>
  <si>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</si>
  <si>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</si>
  <si>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</si>
  <si>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</si>
  <si>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</si>
  <si>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</si>
  <si>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</si>
  <si>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</si>
  <si>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</si>
  <si>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</si>
  <si>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</si>
  <si>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</si>
  <si>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</si>
  <si>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</si>
  <si>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</si>
  <si>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</si>
  <si>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</si>
  <si>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</si>
  <si>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</si>
  <si>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</si>
  <si>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</si>
  <si>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</si>
  <si>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</si>
  <si>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</si>
  <si>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</si>
  <si>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</si>
  <si>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</si>
  <si>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</si>
  <si>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</si>
  <si>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</si>
  <si>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</si>
  <si>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</si>
  <si>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</si>
  <si>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</si>
  <si>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</si>
  <si>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</si>
  <si>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</si>
  <si>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</si>
  <si>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</si>
  <si>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</si>
  <si>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</si>
  <si>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</si>
  <si>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</si>
  <si>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</si>
  <si>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</si>
  <si>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</si>
  <si>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</si>
  <si>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</si>
  <si>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</si>
  <si>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</si>
  <si>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</si>
  <si>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</si>
  <si>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</si>
  <si>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</si>
  <si>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</si>
  <si>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</si>
  <si>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</si>
  <si>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</si>
  <si>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</si>
  <si>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</si>
  <si>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</si>
  <si>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</si>
  <si>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</si>
  <si>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</si>
  <si>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</si>
  <si>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</si>
  <si>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</si>
  <si>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</si>
  <si>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</si>
  <si>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</si>
  <si>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</si>
  <si>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</si>
  <si>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</si>
  <si>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</si>
  <si>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</si>
  <si>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</si>
  <si>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</si>
  <si>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</si>
  <si>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</si>
  <si>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</si>
  <si>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</si>
  <si>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</si>
  <si>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</si>
  <si>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</si>
  <si>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</si>
  <si>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</si>
  <si>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</si>
  <si>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</si>
  <si>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</si>
  <si>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</si>
  <si>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</si>
  <si>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</si>
  <si>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</si>
  <si>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</si>
  <si>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</si>
  <si>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</si>
  <si>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</si>
  <si>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</si>
  <si>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</si>
  <si>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</si>
  <si>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</si>
  <si>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</si>
  <si>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</si>
  <si>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</si>
  <si>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</si>
  <si>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</si>
  <si>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</si>
  <si>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</si>
  <si>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</si>
  <si>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</si>
  <si>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</si>
  <si>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</si>
  <si>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</si>
  <si>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</si>
  <si>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</si>
  <si>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</si>
  <si>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</si>
  <si>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</si>
  <si>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</si>
  <si>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Wangduephodrang</t>
  </si>
  <si>
    <t>Gasetshogom</t>
  </si>
  <si>
    <t>Doday</t>
  </si>
  <si>
    <t>Sangay Rinchen</t>
  </si>
  <si>
    <t>Pema Dorji</t>
  </si>
  <si>
    <t>Ugyen Pelden</t>
  </si>
  <si>
    <t>Yeshi Wangdi</t>
  </si>
  <si>
    <t>Jigme Tshewang</t>
  </si>
  <si>
    <t>GAO</t>
  </si>
  <si>
    <t>Pigs</t>
  </si>
  <si>
    <t>Broiler</t>
  </si>
  <si>
    <t xml:space="preserve">As per Livestock </t>
  </si>
  <si>
    <t xml:space="preserve">and Production </t>
  </si>
  <si>
    <t>Broiler DoC supplied</t>
  </si>
  <si>
    <t>census 2018</t>
  </si>
  <si>
    <t xml:space="preserve">Broccolli </t>
  </si>
  <si>
    <t>nil</t>
  </si>
  <si>
    <t>8 (Maintenance)</t>
  </si>
  <si>
    <t>6 (Maintenance)</t>
  </si>
  <si>
    <t>7km</t>
  </si>
  <si>
    <t>Gaselo Central School</t>
  </si>
  <si>
    <t>result not declared</t>
  </si>
  <si>
    <t>XII</t>
  </si>
  <si>
    <t>XI</t>
  </si>
  <si>
    <t>Gasela Central School</t>
  </si>
  <si>
    <t>10. acute pharyngitis/tonsilitis</t>
  </si>
  <si>
    <t>9. work related injuries</t>
  </si>
  <si>
    <t>8.other eye disorders</t>
  </si>
  <si>
    <t>7. diarrheal</t>
  </si>
  <si>
    <t>6.skin infection</t>
  </si>
  <si>
    <t>5.other musclo-skeleton disorder</t>
  </si>
  <si>
    <t>4.other nervous incd.peripheral disorders</t>
  </si>
  <si>
    <t>3.other diseases of skin and subcutaneous</t>
  </si>
  <si>
    <t>2. other diseases of digestive system</t>
  </si>
  <si>
    <t>1. common cold</t>
  </si>
  <si>
    <t>60-65</t>
  </si>
  <si>
    <t>50-55</t>
  </si>
  <si>
    <t>minimal</t>
  </si>
  <si>
    <t>85h/h</t>
  </si>
  <si>
    <t>65h/h</t>
  </si>
  <si>
    <t>Nil</t>
  </si>
  <si>
    <t>n/a</t>
  </si>
  <si>
    <t xml:space="preserve">Nil </t>
  </si>
  <si>
    <t>NIl</t>
  </si>
  <si>
    <t>Leki Zangmo</t>
  </si>
  <si>
    <t>Samten</t>
  </si>
  <si>
    <t>Thukten Chophel</t>
  </si>
  <si>
    <t>17758852/77758852</t>
  </si>
  <si>
    <t>Kinley Gyeltshen</t>
  </si>
  <si>
    <t>Chimi Namgyel</t>
  </si>
  <si>
    <t>Galem</t>
  </si>
  <si>
    <t>Phub Gyeltshen</t>
  </si>
  <si>
    <t>Karma</t>
  </si>
  <si>
    <t>2017-2018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</si>
</sst>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9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0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2" borderId="21" xfId="0" applyFill="1" applyBorder="1" applyAlignment="1">
      <alignment vertical="center"/>
    </xf>
    <xf numFmtId="0" fontId="0" fillId="0" borderId="20" xfId="0" applyBorder="1" applyAlignment="1">
      <alignment horizontal="right"/>
    </xf>
    <xf numFmtId="0" fontId="0" fillId="3" borderId="0" xfId="0" applyFill="1" applyBorder="1"/>
    <xf numFmtId="0" fontId="7" fillId="0" borderId="6" xfId="0" applyFont="1" applyFill="1" applyBorder="1"/>
    <xf numFmtId="0" fontId="8" fillId="0" borderId="0" xfId="0" applyFont="1" applyBorder="1"/>
    <xf numFmtId="0" fontId="6" fillId="0" borderId="0" xfId="0" applyFont="1"/>
    <xf numFmtId="0" fontId="8" fillId="0" borderId="0" xfId="0" applyFont="1" applyFill="1" applyBorder="1"/>
    <xf numFmtId="0" fontId="0" fillId="4" borderId="0" xfId="0" applyFill="1" applyBorder="1"/>
    <xf numFmtId="0" fontId="2" fillId="0" borderId="19" xfId="0" applyFont="1" applyBorder="1" applyAlignment="1"/>
    <xf numFmtId="0" fontId="0" fillId="0" borderId="11" xfId="0" applyFont="1" applyBorder="1" applyAlignment="1">
      <alignment horizontal="right"/>
    </xf>
    <xf numFmtId="0" fontId="0" fillId="0" borderId="17" xfId="0" applyFont="1" applyBorder="1" applyAlignment="1">
      <alignment horizontal="right"/>
    </xf>
    <xf numFmtId="0" fontId="0" fillId="0" borderId="11" xfId="0" applyFont="1" applyBorder="1"/>
    <xf numFmtId="0" fontId="0" fillId="0" borderId="17" xfId="0" applyFont="1" applyBorder="1"/>
    <xf numFmtId="0" fontId="0" fillId="0" borderId="20" xfId="0" applyFont="1" applyBorder="1" applyAlignment="1">
      <alignment horizontal="right"/>
    </xf>
    <xf numFmtId="0" fontId="10" fillId="0" borderId="45" xfId="0" applyFont="1" applyBorder="1"/>
    <xf numFmtId="0" fontId="10" fillId="0" borderId="20" xfId="0" applyFont="1" applyBorder="1"/>
    <xf numFmtId="0" fontId="2" fillId="0" borderId="4" xfId="0" applyFont="1" applyBorder="1"/>
    <xf numFmtId="0" fontId="1" fillId="0" borderId="27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0" fillId="0" borderId="17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1" fillId="0" borderId="20" xfId="0" applyFont="1" applyBorder="1" applyAlignment="1">
      <alignment horizontal="left" vertical="center"/>
    </xf>
    <xf numFmtId="0" fontId="0" fillId="0" borderId="14" xfId="0" applyBorder="1" applyAlignment="1">
      <alignment horizontal="left"/>
    </xf>
    <xf numFmtId="0" fontId="0" fillId="0" borderId="0" xfId="0" applyAlignment="1">
      <alignment vertical="center"/>
    </xf>
    <xf numFmtId="0" fontId="12" fillId="5" borderId="0" xfId="0" applyFont="1" applyFill="1" applyAlignment="1"/>
    <xf numFmtId="0" fontId="12" fillId="6" borderId="0" xfId="0" applyFont="1" applyFill="1" applyAlignment="1"/>
    <xf numFmtId="0" fontId="13" fillId="0" borderId="0" xfId="0" applyFont="1" applyBorder="1" applyAlignment="1"/>
    <xf numFmtId="0" fontId="12" fillId="5" borderId="0" xfId="0" applyFont="1" applyFill="1" applyBorder="1" applyAlignment="1"/>
    <xf numFmtId="0" fontId="14" fillId="7" borderId="5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13" fillId="0" borderId="36" xfId="0" applyFont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3" fillId="0" borderId="35" xfId="0" applyFont="1" applyBorder="1" applyAlignment="1"/>
    <xf numFmtId="0" fontId="13" fillId="0" borderId="39" xfId="0" applyFont="1" applyBorder="1" applyAlignment="1"/>
    <xf numFmtId="0" fontId="13" fillId="0" borderId="34" xfId="0" applyFont="1" applyBorder="1" applyAlignment="1">
      <alignment horizontal="left" indent="1"/>
    </xf>
    <xf numFmtId="0" fontId="13" fillId="0" borderId="33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32" xfId="0" applyFont="1" applyBorder="1" applyAlignment="1"/>
    <xf numFmtId="0" fontId="13" fillId="0" borderId="38" xfId="0" applyFont="1" applyBorder="1" applyAlignment="1"/>
    <xf numFmtId="0" fontId="13" fillId="0" borderId="31" xfId="0" applyFont="1" applyBorder="1" applyAlignment="1">
      <alignment horizontal="left" indent="1"/>
    </xf>
    <xf numFmtId="0" fontId="13" fillId="0" borderId="3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3" fillId="0" borderId="30" xfId="0" applyFont="1" applyBorder="1" applyAlignment="1"/>
    <xf numFmtId="0" fontId="13" fillId="0" borderId="29" xfId="0" applyFont="1" applyBorder="1" applyAlignment="1"/>
    <xf numFmtId="0" fontId="13" fillId="0" borderId="37" xfId="0" applyFont="1" applyBorder="1" applyAlignment="1"/>
    <xf numFmtId="0" fontId="13" fillId="0" borderId="28" xfId="0" applyFont="1" applyBorder="1" applyAlignment="1">
      <alignment horizontal="left" wrapText="1" indent="1"/>
    </xf>
    <xf numFmtId="0" fontId="14" fillId="7" borderId="23" xfId="0" applyFont="1" applyFill="1" applyBorder="1" applyAlignment="1"/>
    <xf numFmtId="0" fontId="14" fillId="7" borderId="22" xfId="0" applyFont="1" applyFill="1" applyBorder="1" applyAlignment="1"/>
    <xf numFmtId="0" fontId="13" fillId="0" borderId="0" xfId="0" applyFont="1" applyFill="1" applyBorder="1" applyAlignment="1">
      <alignment horizontal="left" indent="5"/>
    </xf>
    <xf numFmtId="0" fontId="13" fillId="0" borderId="41" xfId="0" applyFont="1" applyBorder="1" applyAlignment="1"/>
    <xf numFmtId="0" fontId="13" fillId="0" borderId="36" xfId="0" applyFont="1" applyBorder="1" applyAlignment="1"/>
    <xf numFmtId="0" fontId="13" fillId="0" borderId="34" xfId="0" applyFont="1" applyBorder="1" applyAlignment="1"/>
    <xf numFmtId="0" fontId="13" fillId="0" borderId="40" xfId="0" applyFont="1" applyBorder="1" applyAlignment="1"/>
    <xf numFmtId="0" fontId="13" fillId="0" borderId="28" xfId="0" applyFont="1" applyBorder="1" applyAlignment="1">
      <alignment horizont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33" xfId="0" applyFont="1" applyBorder="1" applyAlignment="1"/>
    <xf numFmtId="0" fontId="13" fillId="0" borderId="31" xfId="0" applyFont="1" applyBorder="1" applyAlignment="1"/>
    <xf numFmtId="0" fontId="14" fillId="7" borderId="1" xfId="0" applyFont="1" applyFill="1" applyBorder="1" applyAlignment="1"/>
    <xf numFmtId="0" fontId="13" fillId="0" borderId="44" xfId="0" applyFont="1" applyBorder="1" applyAlignment="1"/>
    <xf numFmtId="0" fontId="13" fillId="0" borderId="43" xfId="0" applyFont="1" applyBorder="1" applyAlignment="1"/>
    <xf numFmtId="0" fontId="13" fillId="0" borderId="42" xfId="0" applyFont="1" applyBorder="1" applyAlignment="1"/>
    <xf numFmtId="0" fontId="14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/>
    </xf>
    <xf numFmtId="0" fontId="14" fillId="8" borderId="0" xfId="0" applyFont="1" applyFill="1" applyAlignment="1"/>
    <xf numFmtId="0" fontId="14" fillId="7" borderId="2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center" vertical="center"/>
    </xf>
    <xf numFmtId="9" fontId="1" fillId="0" borderId="17" xfId="0" applyNumberFormat="1" applyFont="1" applyBorder="1"/>
    <xf numFmtId="0" fontId="2" fillId="0" borderId="16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4" borderId="23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4" fillId="7" borderId="22" xfId="0" applyFont="1" applyFill="1" applyBorder="1" applyAlignment="1">
      <alignment horizontal="center"/>
    </xf>
    <xf numFmtId="0" fontId="14" fillId="7" borderId="24" xfId="0" applyFont="1" applyFill="1" applyBorder="1" applyAlignment="1">
      <alignment horizontal="center"/>
    </xf>
    <xf numFmtId="0" fontId="14" fillId="7" borderId="2" xfId="0" applyFont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textRotation="90" wrapText="1"/>
    </xf>
    <xf numFmtId="0" fontId="14" fillId="7" borderId="8" xfId="0" applyFont="1" applyFill="1" applyBorder="1" applyAlignment="1">
      <alignment horizontal="center" textRotation="90" wrapText="1"/>
    </xf>
    <xf numFmtId="0" fontId="14" fillId="7" borderId="21" xfId="0" applyFont="1" applyFill="1" applyBorder="1" applyAlignment="1">
      <alignment horizontal="center" textRotation="90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21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/>
    </xf>
    <xf numFmtId="0" fontId="14" fillId="7" borderId="9" xfId="0" applyFont="1" applyFill="1" applyBorder="1" applyAlignment="1">
      <alignment horizontal="center"/>
    </xf>
    <xf numFmtId="0" fontId="14" fillId="7" borderId="23" xfId="0" applyFont="1" applyFill="1" applyBorder="1" applyAlignment="1">
      <alignment horizontal="center"/>
    </xf>
    <xf numFmtId="0" fontId="14" fillId="7" borderId="22" xfId="0" applyFont="1" applyFill="1" applyBorder="1" applyAlignment="1">
      <alignment horizontal="center" vertical="center"/>
    </xf>
    <xf numFmtId="0" fontId="14" fillId="7" borderId="23" xfId="0" applyFont="1" applyFill="1" applyBorder="1" applyAlignment="1">
      <alignment horizontal="center" vertical="center"/>
    </xf>
    <xf numFmtId="0" fontId="14" fillId="7" borderId="24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 textRotation="90"/>
    </xf>
    <xf numFmtId="0" fontId="14" fillId="7" borderId="8" xfId="0" applyFont="1" applyFill="1" applyBorder="1" applyAlignment="1">
      <alignment horizontal="center" vertical="center" textRotation="90"/>
    </xf>
    <xf numFmtId="0" fontId="14" fillId="7" borderId="21" xfId="0" applyFont="1" applyFill="1" applyBorder="1" applyAlignment="1">
      <alignment horizontal="center" vertical="center" textRotation="90"/>
    </xf>
    <xf numFmtId="0" fontId="14" fillId="7" borderId="1" xfId="0" applyFont="1" applyFill="1" applyBorder="1" applyAlignment="1">
      <alignment horizontal="center"/>
    </xf>
    <xf numFmtId="0" fontId="14" fillId="7" borderId="5" xfId="0" applyFont="1" applyFill="1" applyBorder="1" applyAlignment="1">
      <alignment horizontal="center" textRotation="90"/>
    </xf>
    <xf numFmtId="0" fontId="14" fillId="7" borderId="8" xfId="0" applyFont="1" applyFill="1" applyBorder="1" applyAlignment="1">
      <alignment horizontal="center" textRotation="90"/>
    </xf>
    <xf numFmtId="0" fontId="14" fillId="7" borderId="21" xfId="0" applyFont="1" applyFill="1" applyBorder="1" applyAlignment="1">
      <alignment horizontal="center" textRotation="90"/>
    </xf>
    <xf numFmtId="0" fontId="14" fillId="7" borderId="5" xfId="0" applyFont="1" applyFill="1" applyBorder="1" applyAlignment="1">
      <alignment horizontal="center" vertical="center"/>
    </xf>
    <xf numFmtId="0" fontId="14" fillId="7" borderId="8" xfId="0" applyFont="1" applyFill="1" applyBorder="1" applyAlignment="1">
      <alignment horizontal="center" vertical="center"/>
    </xf>
    <xf numFmtId="0" fontId="14" fillId="7" borderId="21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top"/>
    </xf>
    <xf numFmtId="0" fontId="13" fillId="0" borderId="2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9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top"/>
    </xf>
    <xf numFmtId="0" fontId="14" fillId="7" borderId="1" xfId="0" applyFont="1" applyFill="1" applyBorder="1" applyAlignment="1">
      <alignment horizontal="center" textRotation="90" wrapText="1"/>
    </xf>
    <xf numFmtId="0" fontId="14" fillId="7" borderId="4" xfId="0" applyFont="1" applyFill="1" applyBorder="1" applyAlignment="1">
      <alignment horizontal="center" vertical="center"/>
    </xf>
    <xf numFmtId="0" fontId="14" fillId="7" borderId="22" xfId="0" applyFont="1" applyFill="1" applyBorder="1" applyAlignment="1">
      <alignment horizontal="center" wrapText="1"/>
    </xf>
    <xf numFmtId="0" fontId="14" fillId="7" borderId="2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33</xdr:row>
      <xdr:rowOff>104775</xdr:rowOff>
    </xdr:from>
    <xdr:to>
      <xdr:col>1</xdr:col>
      <xdr:colOff>533400</xdr:colOff>
      <xdr:row>37</xdr:row>
      <xdr:rowOff>152400</xdr:rowOff>
    </xdr:to>
    <xdr:sp macro="" textlink="">
      <xdr:nvSpPr>
        <xdr:cNvPr id="2" name="Right Brace 1"/>
        <xdr:cNvSpPr/>
      </xdr:nvSpPr>
      <xdr:spPr>
        <a:xfrm>
          <a:off x="1066800" y="6391275"/>
          <a:ext cx="76200" cy="8096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495300</xdr:colOff>
      <xdr:row>34</xdr:row>
      <xdr:rowOff>66675</xdr:rowOff>
    </xdr:from>
    <xdr:to>
      <xdr:col>2</xdr:col>
      <xdr:colOff>541019</xdr:colOff>
      <xdr:row>38</xdr:row>
      <xdr:rowOff>19050</xdr:rowOff>
    </xdr:to>
    <xdr:sp macro="" textlink="">
      <xdr:nvSpPr>
        <xdr:cNvPr id="3" name="Right Brace 2"/>
        <xdr:cNvSpPr/>
      </xdr:nvSpPr>
      <xdr:spPr>
        <a:xfrm>
          <a:off x="1714500" y="6543675"/>
          <a:ext cx="45719" cy="7143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504825</xdr:colOff>
      <xdr:row>38</xdr:row>
      <xdr:rowOff>95250</xdr:rowOff>
    </xdr:from>
    <xdr:to>
      <xdr:col>1</xdr:col>
      <xdr:colOff>571500</xdr:colOff>
      <xdr:row>39</xdr:row>
      <xdr:rowOff>133350</xdr:rowOff>
    </xdr:to>
    <xdr:sp macro="" textlink="">
      <xdr:nvSpPr>
        <xdr:cNvPr id="4" name="Right Brace 3"/>
        <xdr:cNvSpPr/>
      </xdr:nvSpPr>
      <xdr:spPr>
        <a:xfrm>
          <a:off x="1114425" y="7334250"/>
          <a:ext cx="66675" cy="2286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352425</xdr:colOff>
      <xdr:row>38</xdr:row>
      <xdr:rowOff>104775</xdr:rowOff>
    </xdr:from>
    <xdr:to>
      <xdr:col>2</xdr:col>
      <xdr:colOff>419100</xdr:colOff>
      <xdr:row>39</xdr:row>
      <xdr:rowOff>161925</xdr:rowOff>
    </xdr:to>
    <xdr:sp macro="" textlink="">
      <xdr:nvSpPr>
        <xdr:cNvPr id="5" name="Right Brace 4"/>
        <xdr:cNvSpPr/>
      </xdr:nvSpPr>
      <xdr:spPr>
        <a:xfrm>
          <a:off x="1571625" y="7343775"/>
          <a:ext cx="66675" cy="2476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571500</xdr:colOff>
      <xdr:row>40</xdr:row>
      <xdr:rowOff>104775</xdr:rowOff>
    </xdr:from>
    <xdr:to>
      <xdr:col>1</xdr:col>
      <xdr:colOff>619125</xdr:colOff>
      <xdr:row>42</xdr:row>
      <xdr:rowOff>0</xdr:rowOff>
    </xdr:to>
    <xdr:sp macro="" textlink="">
      <xdr:nvSpPr>
        <xdr:cNvPr id="6" name="Right Brace 5"/>
        <xdr:cNvSpPr/>
      </xdr:nvSpPr>
      <xdr:spPr>
        <a:xfrm>
          <a:off x="1181100" y="7724775"/>
          <a:ext cx="38100" cy="2762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582931</xdr:colOff>
      <xdr:row>40</xdr:row>
      <xdr:rowOff>85725</xdr:rowOff>
    </xdr:from>
    <xdr:to>
      <xdr:col>2</xdr:col>
      <xdr:colOff>628650</xdr:colOff>
      <xdr:row>41</xdr:row>
      <xdr:rowOff>133350</xdr:rowOff>
    </xdr:to>
    <xdr:sp macro="" textlink="">
      <xdr:nvSpPr>
        <xdr:cNvPr id="7" name="Right Brace 6"/>
        <xdr:cNvSpPr/>
      </xdr:nvSpPr>
      <xdr:spPr>
        <a:xfrm>
          <a:off x="1802131" y="7705725"/>
          <a:ext cx="26669" cy="2381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Procurement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abSelected="1" topLeftCell="B1" workbookViewId="0">
      <selection activeCell="G11" sqref="G11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430</v>
      </c>
      <c r="C3" s="3" t="s">
        <v>492</v>
      </c>
      <c r="D3" s="4"/>
      <c r="E3" s="5"/>
    </row>
    <row r="4" spans="2:5" ht="15" customHeight="1" x14ac:dyDescent="0.25">
      <c r="B4" s="6" t="s">
        <v>1</v>
      </c>
      <c r="C4" s="5" t="s">
        <v>439</v>
      </c>
      <c r="D4" s="7"/>
      <c r="E4" s="5"/>
    </row>
    <row r="5" spans="2:5" ht="15" customHeight="1" x14ac:dyDescent="0.25">
      <c r="B5" s="8" t="s">
        <v>2</v>
      </c>
      <c r="C5" s="9" t="s">
        <v>440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487</v>
      </c>
      <c r="D10" s="20">
        <v>77862257</v>
      </c>
      <c r="E10" s="5"/>
    </row>
    <row r="11" spans="2:5" ht="15" customHeight="1" x14ac:dyDescent="0.25">
      <c r="B11" s="18" t="s">
        <v>8</v>
      </c>
      <c r="C11" s="19" t="s">
        <v>444</v>
      </c>
      <c r="D11" s="20">
        <v>17131538</v>
      </c>
      <c r="E11" s="5"/>
    </row>
    <row r="12" spans="2:5" ht="15" customHeight="1" x14ac:dyDescent="0.25">
      <c r="B12" s="18" t="s">
        <v>9</v>
      </c>
      <c r="C12" s="19" t="s">
        <v>488</v>
      </c>
      <c r="D12" s="20">
        <v>17809575</v>
      </c>
      <c r="E12" s="5"/>
    </row>
    <row r="13" spans="2:5" ht="15" customHeight="1" x14ac:dyDescent="0.25">
      <c r="B13" s="18" t="s">
        <v>364</v>
      </c>
      <c r="C13" s="19" t="s">
        <v>441</v>
      </c>
      <c r="D13" s="20">
        <v>17637983</v>
      </c>
      <c r="E13" s="5"/>
    </row>
    <row r="14" spans="2:5" ht="15" customHeight="1" x14ac:dyDescent="0.25">
      <c r="B14" s="18" t="s">
        <v>10</v>
      </c>
      <c r="C14" s="19" t="s">
        <v>489</v>
      </c>
      <c r="D14" s="20">
        <v>17453822</v>
      </c>
      <c r="E14" s="5"/>
    </row>
    <row r="15" spans="2:5" ht="15" customHeight="1" x14ac:dyDescent="0.25">
      <c r="B15" s="18" t="s">
        <v>10</v>
      </c>
      <c r="C15" s="19" t="s">
        <v>442</v>
      </c>
      <c r="D15" s="20">
        <v>17664614</v>
      </c>
      <c r="E15" s="5"/>
    </row>
    <row r="16" spans="2:5" ht="15" customHeight="1" x14ac:dyDescent="0.25">
      <c r="B16" s="18" t="s">
        <v>10</v>
      </c>
      <c r="C16" s="19" t="s">
        <v>443</v>
      </c>
      <c r="D16" s="20">
        <v>17721031</v>
      </c>
      <c r="E16" s="5"/>
    </row>
    <row r="17" spans="2:5" ht="15" customHeight="1" x14ac:dyDescent="0.25">
      <c r="B17" s="18" t="s">
        <v>10</v>
      </c>
      <c r="C17" s="19" t="s">
        <v>490</v>
      </c>
      <c r="D17" s="20">
        <v>17331026</v>
      </c>
      <c r="E17" s="5"/>
    </row>
    <row r="18" spans="2:5" ht="15" customHeight="1" x14ac:dyDescent="0.25">
      <c r="B18" s="18" t="s">
        <v>10</v>
      </c>
      <c r="C18" s="18" t="s">
        <v>491</v>
      </c>
      <c r="D18" s="20">
        <v>77610685</v>
      </c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356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9" t="s">
        <v>487</v>
      </c>
      <c r="C27" s="20">
        <v>77862257</v>
      </c>
    </row>
    <row r="28" spans="2:5" x14ac:dyDescent="0.25">
      <c r="B28" s="19" t="s">
        <v>444</v>
      </c>
      <c r="C28" s="20">
        <v>17131538</v>
      </c>
    </row>
    <row r="29" spans="2:5" x14ac:dyDescent="0.25">
      <c r="B29" s="19" t="s">
        <v>488</v>
      </c>
      <c r="C29" s="20">
        <v>17809575</v>
      </c>
    </row>
    <row r="30" spans="2:5" x14ac:dyDescent="0.25">
      <c r="B30" s="19" t="s">
        <v>441</v>
      </c>
      <c r="C30" s="20">
        <v>17637983</v>
      </c>
    </row>
    <row r="31" spans="2:5" x14ac:dyDescent="0.25">
      <c r="B31" s="19" t="s">
        <v>489</v>
      </c>
      <c r="C31" s="20">
        <v>17453822</v>
      </c>
    </row>
    <row r="32" spans="2:5" x14ac:dyDescent="0.25">
      <c r="B32" s="19" t="s">
        <v>442</v>
      </c>
      <c r="C32" s="20">
        <v>17664614</v>
      </c>
    </row>
    <row r="33" spans="2:3" x14ac:dyDescent="0.25">
      <c r="B33" s="19" t="s">
        <v>443</v>
      </c>
      <c r="C33" s="20">
        <v>17721031</v>
      </c>
    </row>
    <row r="34" spans="2:3" x14ac:dyDescent="0.25">
      <c r="B34" s="19" t="s">
        <v>490</v>
      </c>
      <c r="C34" s="20">
        <v>17331026</v>
      </c>
    </row>
    <row r="35" spans="2:3" x14ac:dyDescent="0.25">
      <c r="B35" s="18" t="s">
        <v>491</v>
      </c>
      <c r="C35" s="20">
        <v>77610685</v>
      </c>
    </row>
    <row r="36" spans="2:3" x14ac:dyDescent="0.25">
      <c r="B36" s="18"/>
      <c r="C36" s="20"/>
    </row>
    <row r="37" spans="2:3" x14ac:dyDescent="0.25">
      <c r="B37" s="65"/>
      <c r="C37" s="66"/>
    </row>
    <row r="39" spans="2:3" x14ac:dyDescent="0.25">
      <c r="B39" s="12" t="s">
        <v>357</v>
      </c>
      <c r="C39" s="14" t="s">
        <v>24</v>
      </c>
    </row>
    <row r="40" spans="2:3" x14ac:dyDescent="0.25">
      <c r="B40" s="18" t="s">
        <v>360</v>
      </c>
      <c r="C40" s="123" t="s">
        <v>486</v>
      </c>
    </row>
    <row r="41" spans="2:3" x14ac:dyDescent="0.25">
      <c r="B41" s="18" t="s">
        <v>361</v>
      </c>
      <c r="C41">
        <v>17349948</v>
      </c>
    </row>
    <row r="42" spans="2:3" x14ac:dyDescent="0.25">
      <c r="B42" s="18" t="s">
        <v>362</v>
      </c>
      <c r="C42" s="20">
        <v>17775291</v>
      </c>
    </row>
    <row r="43" spans="2:3" x14ac:dyDescent="0.25">
      <c r="B43" s="18" t="s">
        <v>358</v>
      </c>
      <c r="C43" s="20">
        <v>17729184</v>
      </c>
    </row>
    <row r="44" spans="2:3" x14ac:dyDescent="0.25">
      <c r="B44" s="18" t="s">
        <v>359</v>
      </c>
      <c r="C44" s="123">
        <v>77107029</v>
      </c>
    </row>
    <row r="45" spans="2:3" x14ac:dyDescent="0.25">
      <c r="B45" s="65" t="s">
        <v>252</v>
      </c>
      <c r="C45" s="66"/>
    </row>
    <row r="47" spans="2:3" x14ac:dyDescent="0.25">
      <c r="B47" s="12" t="s">
        <v>363</v>
      </c>
      <c r="C47" s="14" t="s">
        <v>6</v>
      </c>
    </row>
    <row r="48" spans="2:3" x14ac:dyDescent="0.25">
      <c r="B48" s="18" t="s">
        <v>360</v>
      </c>
      <c r="C48" s="20" t="s">
        <v>485</v>
      </c>
    </row>
    <row r="49" spans="2:5" x14ac:dyDescent="0.25">
      <c r="B49" s="18" t="s">
        <v>361</v>
      </c>
      <c r="C49" s="20" t="s">
        <v>445</v>
      </c>
    </row>
    <row r="50" spans="2:5" x14ac:dyDescent="0.25">
      <c r="B50" s="18" t="s">
        <v>362</v>
      </c>
      <c r="C50" s="20" t="s">
        <v>446</v>
      </c>
    </row>
    <row r="51" spans="2:5" x14ac:dyDescent="0.25">
      <c r="B51" s="18" t="s">
        <v>358</v>
      </c>
      <c r="C51" s="20" t="s">
        <v>483</v>
      </c>
    </row>
    <row r="52" spans="2:5" x14ac:dyDescent="0.25">
      <c r="B52" s="65" t="s">
        <v>359</v>
      </c>
      <c r="C52" s="66" t="s">
        <v>484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444</v>
      </c>
      <c r="D57" s="10" t="s">
        <v>447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48" activePane="bottomLeft" state="frozen"/>
      <selection pane="bottomLeft" activeCell="D63" sqref="D63:D69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06"/>
      <c r="G3" s="107"/>
    </row>
    <row r="4" spans="2:7" x14ac:dyDescent="0.25">
      <c r="B4" s="25" t="s">
        <v>22</v>
      </c>
      <c r="C4" s="26"/>
      <c r="D4" s="14"/>
      <c r="E4" s="11"/>
      <c r="F4" s="198" t="s">
        <v>20</v>
      </c>
      <c r="G4" s="201"/>
    </row>
    <row r="5" spans="2:7" x14ac:dyDescent="0.25">
      <c r="B5" s="29" t="s">
        <v>23</v>
      </c>
      <c r="C5" s="28" t="s">
        <v>24</v>
      </c>
      <c r="D5" s="28">
        <v>1173</v>
      </c>
      <c r="E5" s="11"/>
      <c r="F5" s="199"/>
      <c r="G5" s="202"/>
    </row>
    <row r="6" spans="2:7" x14ac:dyDescent="0.25">
      <c r="B6" s="29" t="s">
        <v>25</v>
      </c>
      <c r="C6" s="28" t="s">
        <v>24</v>
      </c>
      <c r="D6" s="28">
        <v>1351</v>
      </c>
      <c r="E6" s="11"/>
      <c r="F6" s="199"/>
      <c r="G6" s="202"/>
    </row>
    <row r="7" spans="2:7" x14ac:dyDescent="0.25">
      <c r="B7" s="27" t="s">
        <v>26</v>
      </c>
      <c r="C7" s="28"/>
      <c r="D7" s="28"/>
      <c r="E7" s="11"/>
      <c r="F7" s="199"/>
      <c r="G7" s="202"/>
    </row>
    <row r="8" spans="2:7" x14ac:dyDescent="0.25">
      <c r="B8" s="30" t="s">
        <v>27</v>
      </c>
      <c r="C8" s="28" t="s">
        <v>24</v>
      </c>
      <c r="D8" s="48">
        <v>2753</v>
      </c>
      <c r="E8" s="11"/>
      <c r="F8" s="199"/>
      <c r="G8" s="202"/>
    </row>
    <row r="9" spans="2:7" x14ac:dyDescent="0.25">
      <c r="B9" s="30" t="s">
        <v>28</v>
      </c>
      <c r="C9" s="28" t="s">
        <v>24</v>
      </c>
      <c r="D9" s="28">
        <v>137</v>
      </c>
      <c r="E9" s="11"/>
      <c r="F9" s="199"/>
      <c r="G9" s="202"/>
    </row>
    <row r="10" spans="2:7" x14ac:dyDescent="0.25">
      <c r="B10" s="30" t="s">
        <v>367</v>
      </c>
      <c r="C10" s="28" t="s">
        <v>24</v>
      </c>
      <c r="D10" s="28">
        <v>67</v>
      </c>
      <c r="E10" s="11"/>
      <c r="F10" s="199"/>
      <c r="G10" s="202"/>
    </row>
    <row r="11" spans="2:7" x14ac:dyDescent="0.25">
      <c r="B11" s="27" t="s">
        <v>365</v>
      </c>
      <c r="C11" s="28"/>
      <c r="D11" s="28"/>
      <c r="E11" s="11"/>
      <c r="F11" s="199"/>
      <c r="G11" s="202"/>
    </row>
    <row r="12" spans="2:7" x14ac:dyDescent="0.25">
      <c r="B12" s="29" t="s">
        <v>368</v>
      </c>
      <c r="C12" s="28" t="s">
        <v>24</v>
      </c>
      <c r="D12" s="28">
        <v>296</v>
      </c>
      <c r="E12" s="11"/>
      <c r="F12" s="199"/>
      <c r="G12" s="202"/>
    </row>
    <row r="13" spans="2:7" x14ac:dyDescent="0.25">
      <c r="B13" s="29" t="s">
        <v>369</v>
      </c>
      <c r="C13" s="28" t="s">
        <v>24</v>
      </c>
      <c r="D13" s="193" t="s">
        <v>479</v>
      </c>
      <c r="E13" s="11"/>
      <c r="F13" s="199"/>
      <c r="G13" s="202"/>
    </row>
    <row r="14" spans="2:7" x14ac:dyDescent="0.25">
      <c r="B14" s="27" t="s">
        <v>366</v>
      </c>
      <c r="C14" s="28"/>
      <c r="D14" s="28"/>
      <c r="E14" s="11"/>
      <c r="F14" s="199"/>
      <c r="G14" s="202"/>
    </row>
    <row r="15" spans="2:7" x14ac:dyDescent="0.25">
      <c r="B15" s="30" t="s">
        <v>370</v>
      </c>
      <c r="C15" s="28" t="s">
        <v>24</v>
      </c>
      <c r="D15" s="28">
        <v>296</v>
      </c>
      <c r="E15" s="11"/>
      <c r="F15" s="199"/>
      <c r="G15" s="202"/>
    </row>
    <row r="16" spans="2:7" x14ac:dyDescent="0.25">
      <c r="B16" s="30" t="s">
        <v>371</v>
      </c>
      <c r="C16" s="28" t="s">
        <v>24</v>
      </c>
      <c r="D16" s="28">
        <v>13</v>
      </c>
      <c r="E16" s="11"/>
      <c r="F16" s="199"/>
      <c r="G16" s="202"/>
    </row>
    <row r="17" spans="2:7" x14ac:dyDescent="0.25">
      <c r="B17" s="42" t="s">
        <v>372</v>
      </c>
      <c r="C17" s="31" t="s">
        <v>24</v>
      </c>
      <c r="D17" s="31">
        <v>21</v>
      </c>
      <c r="E17" s="11"/>
      <c r="F17" s="200"/>
      <c r="G17" s="203"/>
    </row>
    <row r="18" spans="2:7" x14ac:dyDescent="0.25">
      <c r="B18" s="104"/>
      <c r="C18" s="48"/>
      <c r="D18" s="11"/>
      <c r="E18" s="11"/>
    </row>
    <row r="20" spans="2:7" x14ac:dyDescent="0.25">
      <c r="B20" s="33" t="s">
        <v>31</v>
      </c>
      <c r="C20" s="26" t="s">
        <v>24</v>
      </c>
      <c r="D20" s="194" t="s">
        <v>479</v>
      </c>
      <c r="F20" s="204" t="s">
        <v>20</v>
      </c>
      <c r="G20" s="207"/>
    </row>
    <row r="21" spans="2:7" x14ac:dyDescent="0.25">
      <c r="B21" s="34" t="s">
        <v>373</v>
      </c>
      <c r="C21" s="28" t="s">
        <v>24</v>
      </c>
      <c r="D21" s="28">
        <v>296</v>
      </c>
      <c r="F21" s="205"/>
      <c r="G21" s="208"/>
    </row>
    <row r="22" spans="2:7" x14ac:dyDescent="0.25">
      <c r="B22" s="29" t="s">
        <v>374</v>
      </c>
      <c r="C22" s="28" t="s">
        <v>24</v>
      </c>
      <c r="D22" s="193" t="s">
        <v>479</v>
      </c>
      <c r="F22" s="205"/>
      <c r="G22" s="208"/>
    </row>
    <row r="23" spans="2:7" x14ac:dyDescent="0.25">
      <c r="B23" s="29" t="s">
        <v>375</v>
      </c>
      <c r="C23" s="28" t="s">
        <v>24</v>
      </c>
      <c r="D23" s="193" t="s">
        <v>479</v>
      </c>
      <c r="F23" s="205"/>
      <c r="G23" s="208"/>
    </row>
    <row r="24" spans="2:7" x14ac:dyDescent="0.25">
      <c r="B24" s="109" t="s">
        <v>376</v>
      </c>
      <c r="C24" s="28" t="s">
        <v>98</v>
      </c>
      <c r="D24" s="28">
        <v>296</v>
      </c>
      <c r="F24" s="205"/>
      <c r="G24" s="208"/>
    </row>
    <row r="25" spans="2:7" x14ac:dyDescent="0.25">
      <c r="B25" s="34" t="s">
        <v>32</v>
      </c>
      <c r="C25" s="28" t="s">
        <v>24</v>
      </c>
      <c r="D25" s="17"/>
      <c r="F25" s="205"/>
      <c r="G25" s="209"/>
    </row>
    <row r="26" spans="2:7" x14ac:dyDescent="0.25">
      <c r="B26" s="34" t="s">
        <v>431</v>
      </c>
      <c r="C26" s="28" t="s">
        <v>98</v>
      </c>
      <c r="D26" s="112"/>
      <c r="F26" s="205"/>
      <c r="G26" s="103"/>
    </row>
    <row r="27" spans="2:7" x14ac:dyDescent="0.25">
      <c r="B27" s="108" t="s">
        <v>20</v>
      </c>
      <c r="C27" s="28" t="s">
        <v>98</v>
      </c>
      <c r="D27" s="193" t="s">
        <v>480</v>
      </c>
      <c r="F27" s="205"/>
      <c r="G27" s="103"/>
    </row>
    <row r="28" spans="2:7" x14ac:dyDescent="0.25">
      <c r="B28" s="111" t="s">
        <v>377</v>
      </c>
      <c r="C28" s="31" t="s">
        <v>24</v>
      </c>
      <c r="D28" s="36"/>
      <c r="F28" s="206"/>
      <c r="G28" s="38" t="s">
        <v>21</v>
      </c>
    </row>
    <row r="30" spans="2:7" x14ac:dyDescent="0.25">
      <c r="B30" s="21" t="s">
        <v>378</v>
      </c>
      <c r="C30" s="21"/>
      <c r="D30" s="21"/>
      <c r="E30" s="32"/>
    </row>
    <row r="31" spans="2:7" x14ac:dyDescent="0.25">
      <c r="B31" s="33" t="s">
        <v>29</v>
      </c>
      <c r="C31" s="26"/>
      <c r="D31" s="26"/>
      <c r="F31" s="198" t="s">
        <v>49</v>
      </c>
    </row>
    <row r="32" spans="2:7" x14ac:dyDescent="0.25">
      <c r="B32" s="108" t="s">
        <v>361</v>
      </c>
      <c r="C32" s="28" t="s">
        <v>98</v>
      </c>
      <c r="D32" s="193" t="s">
        <v>481</v>
      </c>
      <c r="F32" s="199"/>
    </row>
    <row r="33" spans="2:7" x14ac:dyDescent="0.25">
      <c r="B33" s="108" t="s">
        <v>360</v>
      </c>
      <c r="C33" s="28" t="s">
        <v>98</v>
      </c>
      <c r="D33" s="28">
        <v>1</v>
      </c>
      <c r="F33" s="199"/>
    </row>
    <row r="34" spans="2:7" x14ac:dyDescent="0.25">
      <c r="B34" s="108" t="s">
        <v>362</v>
      </c>
      <c r="C34" s="28" t="s">
        <v>98</v>
      </c>
      <c r="D34" s="193" t="s">
        <v>481</v>
      </c>
      <c r="F34" s="199"/>
    </row>
    <row r="35" spans="2:7" x14ac:dyDescent="0.25">
      <c r="B35" s="34" t="s">
        <v>379</v>
      </c>
      <c r="C35" s="28" t="s">
        <v>98</v>
      </c>
      <c r="D35" s="193" t="s">
        <v>481</v>
      </c>
      <c r="F35" s="199"/>
    </row>
    <row r="36" spans="2:7" x14ac:dyDescent="0.25">
      <c r="B36" s="34" t="s">
        <v>380</v>
      </c>
      <c r="C36" s="28" t="s">
        <v>98</v>
      </c>
      <c r="D36" s="193" t="s">
        <v>481</v>
      </c>
      <c r="F36" s="199"/>
    </row>
    <row r="37" spans="2:7" x14ac:dyDescent="0.25">
      <c r="B37" s="110" t="s">
        <v>30</v>
      </c>
      <c r="C37" s="48" t="s">
        <v>98</v>
      </c>
      <c r="D37" s="195" t="s">
        <v>481</v>
      </c>
      <c r="F37" s="199"/>
    </row>
    <row r="38" spans="2:7" x14ac:dyDescent="0.25">
      <c r="B38" s="35" t="s">
        <v>381</v>
      </c>
      <c r="C38" s="31" t="s">
        <v>24</v>
      </c>
      <c r="D38" s="196" t="s">
        <v>481</v>
      </c>
      <c r="F38" s="200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/>
      <c r="F41" s="204" t="s">
        <v>20</v>
      </c>
      <c r="G41" s="204" t="s">
        <v>21</v>
      </c>
    </row>
    <row r="42" spans="2:7" x14ac:dyDescent="0.25">
      <c r="B42" s="34" t="s">
        <v>35</v>
      </c>
      <c r="C42" s="28" t="s">
        <v>24</v>
      </c>
      <c r="D42" s="17"/>
      <c r="F42" s="205"/>
      <c r="G42" s="205"/>
    </row>
    <row r="43" spans="2:7" x14ac:dyDescent="0.25">
      <c r="B43" s="29" t="s">
        <v>36</v>
      </c>
      <c r="C43" s="28" t="s">
        <v>24</v>
      </c>
      <c r="D43" s="193" t="s">
        <v>479</v>
      </c>
      <c r="F43" s="205"/>
      <c r="G43" s="205"/>
    </row>
    <row r="44" spans="2:7" x14ac:dyDescent="0.25">
      <c r="B44" s="29" t="s">
        <v>37</v>
      </c>
      <c r="C44" s="28" t="s">
        <v>24</v>
      </c>
      <c r="D44" s="193" t="s">
        <v>479</v>
      </c>
      <c r="F44" s="205"/>
      <c r="G44" s="205"/>
    </row>
    <row r="45" spans="2:7" x14ac:dyDescent="0.25">
      <c r="B45" s="29" t="s">
        <v>38</v>
      </c>
      <c r="C45" s="28" t="s">
        <v>24</v>
      </c>
      <c r="D45" s="193" t="s">
        <v>479</v>
      </c>
      <c r="F45" s="205"/>
      <c r="G45" s="205"/>
    </row>
    <row r="46" spans="2:7" x14ac:dyDescent="0.25">
      <c r="B46" s="34" t="s">
        <v>39</v>
      </c>
      <c r="C46" s="28" t="s">
        <v>24</v>
      </c>
      <c r="D46" s="28"/>
      <c r="F46" s="205"/>
      <c r="G46" s="205"/>
    </row>
    <row r="47" spans="2:7" x14ac:dyDescent="0.25">
      <c r="B47" s="29" t="s">
        <v>36</v>
      </c>
      <c r="C47" s="28" t="s">
        <v>24</v>
      </c>
      <c r="D47" s="193" t="s">
        <v>479</v>
      </c>
      <c r="F47" s="205"/>
      <c r="G47" s="205"/>
    </row>
    <row r="48" spans="2:7" x14ac:dyDescent="0.25">
      <c r="B48" s="29" t="s">
        <v>37</v>
      </c>
      <c r="C48" s="28" t="s">
        <v>24</v>
      </c>
      <c r="D48" s="193" t="s">
        <v>479</v>
      </c>
      <c r="F48" s="205"/>
      <c r="G48" s="205"/>
    </row>
    <row r="49" spans="2:7" x14ac:dyDescent="0.25">
      <c r="B49" s="29" t="s">
        <v>38</v>
      </c>
      <c r="C49" s="28" t="s">
        <v>24</v>
      </c>
      <c r="D49" s="193" t="s">
        <v>479</v>
      </c>
      <c r="F49" s="205"/>
      <c r="G49" s="205"/>
    </row>
    <row r="50" spans="2:7" x14ac:dyDescent="0.25">
      <c r="B50" s="34" t="s">
        <v>40</v>
      </c>
      <c r="C50" s="28" t="s">
        <v>24</v>
      </c>
      <c r="D50" s="193" t="s">
        <v>479</v>
      </c>
      <c r="F50" s="205"/>
      <c r="G50" s="205"/>
    </row>
    <row r="51" spans="2:7" x14ac:dyDescent="0.25">
      <c r="B51" s="34" t="s">
        <v>41</v>
      </c>
      <c r="C51" s="28" t="s">
        <v>24</v>
      </c>
      <c r="D51" s="28">
        <v>20</v>
      </c>
      <c r="F51" s="205"/>
      <c r="G51" s="205"/>
    </row>
    <row r="52" spans="2:7" x14ac:dyDescent="0.25">
      <c r="B52" s="35" t="s">
        <v>42</v>
      </c>
      <c r="C52" s="31" t="s">
        <v>24</v>
      </c>
      <c r="D52" s="31">
        <v>5</v>
      </c>
      <c r="F52" s="206"/>
      <c r="G52" s="206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94" t="s">
        <v>479</v>
      </c>
      <c r="F55" s="210" t="s">
        <v>20</v>
      </c>
      <c r="G55" s="213"/>
    </row>
    <row r="56" spans="2:7" x14ac:dyDescent="0.25">
      <c r="B56" s="34" t="s">
        <v>382</v>
      </c>
      <c r="C56" s="28" t="s">
        <v>24</v>
      </c>
      <c r="D56" s="193" t="s">
        <v>479</v>
      </c>
      <c r="F56" s="211"/>
      <c r="G56" s="214"/>
    </row>
    <row r="57" spans="2:7" x14ac:dyDescent="0.25">
      <c r="B57" s="34" t="s">
        <v>383</v>
      </c>
      <c r="C57" s="28" t="s">
        <v>24</v>
      </c>
      <c r="D57" s="193" t="s">
        <v>479</v>
      </c>
      <c r="F57" s="211"/>
      <c r="G57" s="214"/>
    </row>
    <row r="58" spans="2:7" ht="15.75" customHeight="1" x14ac:dyDescent="0.25">
      <c r="B58" s="114" t="s">
        <v>384</v>
      </c>
      <c r="C58" s="92" t="s">
        <v>24</v>
      </c>
      <c r="D58" s="92">
        <v>197</v>
      </c>
      <c r="F58" s="211"/>
      <c r="G58" s="214"/>
    </row>
    <row r="59" spans="2:7" ht="15.75" customHeight="1" x14ac:dyDescent="0.25">
      <c r="B59" s="113"/>
      <c r="C59" s="48"/>
      <c r="D59" s="11"/>
      <c r="F59" s="211"/>
      <c r="G59" s="214"/>
    </row>
    <row r="60" spans="2:7" ht="15.75" customHeight="1" x14ac:dyDescent="0.25">
      <c r="B60" s="40" t="s">
        <v>385</v>
      </c>
      <c r="C60" s="41" t="s">
        <v>98</v>
      </c>
      <c r="D60" s="197">
        <v>207</v>
      </c>
      <c r="F60" s="212"/>
      <c r="G60" s="215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94" t="s">
        <v>479</v>
      </c>
      <c r="F63" s="198" t="s">
        <v>20</v>
      </c>
    </row>
    <row r="64" spans="2:7" x14ac:dyDescent="0.25">
      <c r="B64" s="34" t="s">
        <v>47</v>
      </c>
      <c r="C64" s="28" t="s">
        <v>24</v>
      </c>
      <c r="D64" s="193" t="s">
        <v>479</v>
      </c>
      <c r="F64" s="199"/>
    </row>
    <row r="65" spans="2:6" x14ac:dyDescent="0.25">
      <c r="B65" s="34" t="s">
        <v>48</v>
      </c>
      <c r="C65" s="28" t="s">
        <v>98</v>
      </c>
      <c r="D65" s="193" t="s">
        <v>479</v>
      </c>
      <c r="F65" s="199"/>
    </row>
    <row r="66" spans="2:6" x14ac:dyDescent="0.25">
      <c r="B66" s="34" t="s">
        <v>386</v>
      </c>
      <c r="C66" s="28" t="s">
        <v>98</v>
      </c>
      <c r="D66" s="193" t="s">
        <v>479</v>
      </c>
      <c r="F66" s="199"/>
    </row>
    <row r="67" spans="2:6" x14ac:dyDescent="0.25">
      <c r="B67" s="34" t="s">
        <v>387</v>
      </c>
      <c r="C67" s="28" t="s">
        <v>98</v>
      </c>
      <c r="D67" s="193" t="s">
        <v>482</v>
      </c>
      <c r="F67" s="199"/>
    </row>
    <row r="68" spans="2:6" x14ac:dyDescent="0.25">
      <c r="B68" s="34" t="s">
        <v>388</v>
      </c>
      <c r="C68" s="28" t="s">
        <v>98</v>
      </c>
      <c r="D68" s="193" t="s">
        <v>479</v>
      </c>
      <c r="F68" s="199"/>
    </row>
    <row r="69" spans="2:6" x14ac:dyDescent="0.25">
      <c r="B69" s="114" t="s">
        <v>245</v>
      </c>
      <c r="C69" s="92" t="s">
        <v>24</v>
      </c>
      <c r="D69" s="92">
        <v>0</v>
      </c>
      <c r="F69" s="200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60" activePane="bottomLeft" state="frozen"/>
      <selection pane="bottomLeft" sqref="A1:XFD1048576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7" x14ac:dyDescent="0.25">
      <c r="C2" s="21" t="s">
        <v>14</v>
      </c>
      <c r="D2" s="21" t="s">
        <v>50</v>
      </c>
      <c r="E2" s="21"/>
      <c r="F2" s="43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4"/>
      <c r="G3" s="45"/>
    </row>
    <row r="4" spans="2:7" x14ac:dyDescent="0.25">
      <c r="B4" s="25" t="s">
        <v>52</v>
      </c>
      <c r="C4" s="26">
        <v>0</v>
      </c>
      <c r="D4" s="14"/>
      <c r="E4" s="216"/>
      <c r="F4" s="210" t="s">
        <v>53</v>
      </c>
      <c r="G4"/>
    </row>
    <row r="5" spans="2:7" x14ac:dyDescent="0.25">
      <c r="B5" s="27" t="s">
        <v>54</v>
      </c>
      <c r="C5" s="28">
        <v>0</v>
      </c>
      <c r="D5" s="17"/>
      <c r="E5" s="216"/>
      <c r="F5" s="211" t="s">
        <v>55</v>
      </c>
      <c r="G5"/>
    </row>
    <row r="6" spans="2:7" x14ac:dyDescent="0.25">
      <c r="B6" s="27" t="s">
        <v>56</v>
      </c>
      <c r="C6" s="28">
        <v>0</v>
      </c>
      <c r="D6" s="17"/>
      <c r="E6" s="216"/>
      <c r="F6" s="211" t="s">
        <v>55</v>
      </c>
      <c r="G6"/>
    </row>
    <row r="7" spans="2:7" x14ac:dyDescent="0.25">
      <c r="B7" s="27" t="s">
        <v>57</v>
      </c>
      <c r="C7" s="28">
        <v>1</v>
      </c>
      <c r="D7" s="17"/>
      <c r="E7" s="216"/>
      <c r="F7" s="211" t="s">
        <v>55</v>
      </c>
      <c r="G7"/>
    </row>
    <row r="8" spans="2:7" x14ac:dyDescent="0.25">
      <c r="B8" s="27" t="s">
        <v>58</v>
      </c>
      <c r="C8" s="28">
        <v>1</v>
      </c>
      <c r="D8" s="17"/>
      <c r="E8" s="216"/>
      <c r="F8" s="211" t="s">
        <v>55</v>
      </c>
      <c r="G8"/>
    </row>
    <row r="9" spans="2:7" x14ac:dyDescent="0.25">
      <c r="B9" s="27" t="s">
        <v>59</v>
      </c>
      <c r="C9" s="28">
        <v>1</v>
      </c>
      <c r="D9" s="17"/>
      <c r="E9" s="216"/>
      <c r="F9" s="211" t="s">
        <v>55</v>
      </c>
      <c r="G9"/>
    </row>
    <row r="10" spans="2:7" x14ac:dyDescent="0.25">
      <c r="B10" s="27" t="s">
        <v>60</v>
      </c>
      <c r="C10" s="28">
        <v>0</v>
      </c>
      <c r="D10" s="17"/>
      <c r="E10" s="216"/>
      <c r="F10" s="211" t="s">
        <v>55</v>
      </c>
      <c r="G10"/>
    </row>
    <row r="11" spans="2:7" x14ac:dyDescent="0.25">
      <c r="B11" s="27" t="s">
        <v>61</v>
      </c>
      <c r="C11" s="28">
        <v>0</v>
      </c>
      <c r="D11" s="17"/>
      <c r="E11" s="216"/>
      <c r="F11" s="211" t="s">
        <v>55</v>
      </c>
      <c r="G11"/>
    </row>
    <row r="12" spans="2:7" x14ac:dyDescent="0.25">
      <c r="B12" s="27" t="s">
        <v>62</v>
      </c>
      <c r="C12" s="28">
        <v>0</v>
      </c>
      <c r="D12" s="17"/>
      <c r="E12" s="216"/>
      <c r="F12" s="211" t="s">
        <v>55</v>
      </c>
      <c r="G12"/>
    </row>
    <row r="13" spans="2:7" x14ac:dyDescent="0.25">
      <c r="B13" s="27" t="s">
        <v>63</v>
      </c>
      <c r="C13" s="28">
        <v>0</v>
      </c>
      <c r="D13" s="17"/>
      <c r="E13" s="216"/>
      <c r="F13" s="211" t="s">
        <v>55</v>
      </c>
      <c r="G13"/>
    </row>
    <row r="14" spans="2:7" x14ac:dyDescent="0.25">
      <c r="B14" s="27" t="s">
        <v>64</v>
      </c>
      <c r="C14" s="28">
        <v>4</v>
      </c>
      <c r="D14" s="17"/>
      <c r="E14" s="216"/>
      <c r="F14" s="211" t="s">
        <v>55</v>
      </c>
      <c r="G14"/>
    </row>
    <row r="15" spans="2:7" ht="29.25" customHeight="1" x14ac:dyDescent="0.25">
      <c r="B15" s="46" t="s">
        <v>65</v>
      </c>
      <c r="C15" s="31">
        <v>1</v>
      </c>
      <c r="D15" s="36"/>
      <c r="E15" s="216"/>
      <c r="F15" s="212" t="s">
        <v>55</v>
      </c>
      <c r="G15"/>
    </row>
    <row r="16" spans="2:7" x14ac:dyDescent="0.25">
      <c r="B16" s="47"/>
      <c r="C16" s="48"/>
      <c r="D16" s="11"/>
      <c r="E16" s="11"/>
      <c r="F16" s="49"/>
      <c r="G16"/>
    </row>
    <row r="17" spans="2:8" x14ac:dyDescent="0.25">
      <c r="B17" s="50" t="s">
        <v>66</v>
      </c>
      <c r="C17" s="51"/>
      <c r="F17" s="49"/>
      <c r="G17"/>
    </row>
    <row r="18" spans="2:8" x14ac:dyDescent="0.25">
      <c r="B18" s="25" t="s">
        <v>67</v>
      </c>
      <c r="C18" s="26">
        <v>361</v>
      </c>
      <c r="D18" s="14"/>
      <c r="E18" s="11"/>
      <c r="F18" s="201" t="s">
        <v>246</v>
      </c>
      <c r="G18" s="201" t="s">
        <v>21</v>
      </c>
    </row>
    <row r="19" spans="2:8" x14ac:dyDescent="0.25">
      <c r="B19" s="27" t="s">
        <v>68</v>
      </c>
      <c r="C19" s="28">
        <v>1</v>
      </c>
      <c r="D19" s="17"/>
      <c r="E19" s="11"/>
      <c r="F19" s="202"/>
      <c r="G19" s="202"/>
    </row>
    <row r="20" spans="2:8" x14ac:dyDescent="0.25">
      <c r="B20" s="27" t="s">
        <v>69</v>
      </c>
      <c r="C20" s="28" t="s">
        <v>24</v>
      </c>
      <c r="D20" s="17"/>
      <c r="E20" s="11"/>
      <c r="F20" s="202"/>
      <c r="G20" s="202"/>
    </row>
    <row r="21" spans="2:8" x14ac:dyDescent="0.25">
      <c r="B21" s="30" t="s">
        <v>70</v>
      </c>
      <c r="C21" s="28">
        <v>1263</v>
      </c>
      <c r="D21" s="17"/>
      <c r="E21" s="11"/>
      <c r="F21" s="202"/>
      <c r="G21" s="202"/>
    </row>
    <row r="22" spans="2:8" x14ac:dyDescent="0.25">
      <c r="B22" s="30" t="s">
        <v>71</v>
      </c>
      <c r="C22" s="28">
        <v>783</v>
      </c>
      <c r="D22" s="17"/>
      <c r="E22" s="11"/>
      <c r="F22" s="202"/>
      <c r="G22" s="202"/>
    </row>
    <row r="23" spans="2:8" x14ac:dyDescent="0.25">
      <c r="B23" s="30" t="s">
        <v>72</v>
      </c>
      <c r="C23" s="28">
        <v>59</v>
      </c>
      <c r="D23" s="17"/>
      <c r="E23" s="11"/>
      <c r="F23" s="202"/>
      <c r="G23" s="202"/>
    </row>
    <row r="24" spans="2:8" x14ac:dyDescent="0.25">
      <c r="B24" s="42" t="s">
        <v>247</v>
      </c>
      <c r="C24" s="31">
        <v>70</v>
      </c>
      <c r="D24" s="36"/>
      <c r="E24" s="11"/>
      <c r="F24" s="203"/>
      <c r="G24" s="203"/>
    </row>
    <row r="25" spans="2:8" x14ac:dyDescent="0.25">
      <c r="B25" s="52"/>
    </row>
    <row r="26" spans="2:8" x14ac:dyDescent="0.25">
      <c r="B26" s="219" t="s">
        <v>73</v>
      </c>
      <c r="C26" s="219"/>
      <c r="D26" s="219"/>
      <c r="E26" s="53"/>
    </row>
    <row r="27" spans="2:8" x14ac:dyDescent="0.25">
      <c r="B27" s="54" t="s">
        <v>74</v>
      </c>
      <c r="C27" s="55"/>
      <c r="D27" s="56" t="s">
        <v>75</v>
      </c>
      <c r="E27" s="220" t="s">
        <v>76</v>
      </c>
      <c r="F27" s="221"/>
    </row>
    <row r="28" spans="2:8" ht="15" customHeight="1" x14ac:dyDescent="0.25">
      <c r="B28" s="18" t="s">
        <v>77</v>
      </c>
      <c r="C28" s="28">
        <v>14</v>
      </c>
      <c r="D28" s="19"/>
      <c r="E28" s="217"/>
      <c r="F28" s="218"/>
      <c r="G28" s="210" t="s">
        <v>53</v>
      </c>
      <c r="H28" s="210" t="s">
        <v>21</v>
      </c>
    </row>
    <row r="29" spans="2:8" x14ac:dyDescent="0.25">
      <c r="B29" s="18" t="s">
        <v>78</v>
      </c>
      <c r="C29" s="28">
        <v>101</v>
      </c>
      <c r="D29" s="19"/>
      <c r="E29" s="217"/>
      <c r="F29" s="218"/>
      <c r="G29" s="211"/>
      <c r="H29" s="211"/>
    </row>
    <row r="30" spans="2:8" x14ac:dyDescent="0.25">
      <c r="B30" s="18" t="s">
        <v>79</v>
      </c>
      <c r="C30" s="28">
        <v>189</v>
      </c>
      <c r="D30" s="19"/>
      <c r="E30" s="217"/>
      <c r="F30" s="218"/>
      <c r="G30" s="211"/>
      <c r="H30" s="211"/>
    </row>
    <row r="31" spans="2:8" x14ac:dyDescent="0.25">
      <c r="B31" s="18" t="s">
        <v>80</v>
      </c>
      <c r="C31" s="28">
        <v>338</v>
      </c>
      <c r="D31" s="19"/>
      <c r="E31" s="217"/>
      <c r="F31" s="218"/>
      <c r="G31" s="211"/>
      <c r="H31" s="211"/>
    </row>
    <row r="32" spans="2:8" x14ac:dyDescent="0.25">
      <c r="B32" s="18" t="s">
        <v>81</v>
      </c>
      <c r="C32" s="28">
        <v>472</v>
      </c>
      <c r="D32" s="19"/>
      <c r="E32" s="217"/>
      <c r="F32" s="218"/>
      <c r="G32" s="211"/>
      <c r="H32" s="211"/>
    </row>
    <row r="33" spans="2:8" x14ac:dyDescent="0.25">
      <c r="B33" s="18" t="s">
        <v>82</v>
      </c>
      <c r="C33" s="28">
        <v>109</v>
      </c>
      <c r="D33" s="19"/>
      <c r="E33" s="217"/>
      <c r="F33" s="218"/>
      <c r="G33" s="211"/>
      <c r="H33" s="211"/>
    </row>
    <row r="34" spans="2:8" x14ac:dyDescent="0.25">
      <c r="B34" s="18" t="s">
        <v>83</v>
      </c>
      <c r="C34" s="28"/>
      <c r="D34" s="19"/>
      <c r="E34" s="217"/>
      <c r="F34" s="218"/>
      <c r="G34" s="211"/>
      <c r="H34" s="211"/>
    </row>
    <row r="35" spans="2:8" x14ac:dyDescent="0.25">
      <c r="B35" s="18" t="s">
        <v>84</v>
      </c>
      <c r="C35" s="28"/>
      <c r="D35" s="19"/>
      <c r="E35" s="217"/>
      <c r="F35" s="218"/>
      <c r="G35" s="211"/>
      <c r="H35" s="211"/>
    </row>
    <row r="36" spans="2:8" x14ac:dyDescent="0.25">
      <c r="B36" s="18" t="s">
        <v>85</v>
      </c>
      <c r="C36" s="28"/>
      <c r="D36" s="19"/>
      <c r="E36" s="217"/>
      <c r="F36" s="218"/>
      <c r="G36" s="211"/>
      <c r="H36" s="211"/>
    </row>
    <row r="37" spans="2:8" x14ac:dyDescent="0.25">
      <c r="B37" s="18" t="s">
        <v>86</v>
      </c>
      <c r="C37" s="28">
        <v>561</v>
      </c>
      <c r="D37" s="19"/>
      <c r="E37" s="217"/>
      <c r="F37" s="218"/>
      <c r="G37" s="211"/>
      <c r="H37" s="211"/>
    </row>
    <row r="38" spans="2:8" x14ac:dyDescent="0.25">
      <c r="B38" s="18" t="s">
        <v>87</v>
      </c>
      <c r="C38" s="28"/>
      <c r="D38" s="19"/>
      <c r="E38" s="217"/>
      <c r="F38" s="218"/>
      <c r="G38" s="211"/>
      <c r="H38" s="211"/>
    </row>
    <row r="39" spans="2:8" x14ac:dyDescent="0.25">
      <c r="B39" s="18" t="s">
        <v>88</v>
      </c>
      <c r="C39" s="28"/>
      <c r="D39" s="19"/>
      <c r="E39" s="217"/>
      <c r="F39" s="218"/>
      <c r="G39" s="211"/>
      <c r="H39" s="211"/>
    </row>
    <row r="40" spans="2:8" x14ac:dyDescent="0.25">
      <c r="B40" s="18" t="s">
        <v>475</v>
      </c>
      <c r="C40" s="28">
        <v>149</v>
      </c>
      <c r="D40" s="19"/>
      <c r="E40" s="217"/>
      <c r="F40" s="218"/>
      <c r="G40" s="211"/>
      <c r="H40" s="211"/>
    </row>
    <row r="41" spans="2:8" x14ac:dyDescent="0.25">
      <c r="B41" s="18" t="s">
        <v>89</v>
      </c>
      <c r="C41" s="28"/>
      <c r="D41" s="19"/>
      <c r="E41" s="217"/>
      <c r="F41" s="218"/>
      <c r="G41" s="211"/>
      <c r="H41" s="211"/>
    </row>
    <row r="42" spans="2:8" x14ac:dyDescent="0.25">
      <c r="B42" s="18" t="s">
        <v>474</v>
      </c>
      <c r="C42" s="28">
        <v>238</v>
      </c>
      <c r="D42" s="19"/>
      <c r="E42" s="217"/>
      <c r="F42" s="218"/>
      <c r="G42" s="212"/>
      <c r="H42" s="212"/>
    </row>
    <row r="43" spans="2:8" x14ac:dyDescent="0.25">
      <c r="B43" s="57" t="s">
        <v>90</v>
      </c>
      <c r="C43" s="9">
        <v>2177</v>
      </c>
      <c r="D43" s="58"/>
      <c r="E43" s="222"/>
      <c r="F43" s="223"/>
    </row>
    <row r="44" spans="2:8" x14ac:dyDescent="0.25">
      <c r="F44" s="5"/>
    </row>
    <row r="45" spans="2:8" ht="30" x14ac:dyDescent="0.25">
      <c r="B45" s="59" t="s">
        <v>91</v>
      </c>
      <c r="C45" s="60">
        <v>2177</v>
      </c>
      <c r="D45" s="61"/>
      <c r="F45" s="62" t="s">
        <v>92</v>
      </c>
      <c r="G45"/>
    </row>
    <row r="46" spans="2:8" x14ac:dyDescent="0.25">
      <c r="B46" s="52"/>
      <c r="F46" s="49"/>
      <c r="G46"/>
    </row>
    <row r="47" spans="2:8" x14ac:dyDescent="0.25">
      <c r="B47" s="39" t="s">
        <v>94</v>
      </c>
      <c r="G47"/>
    </row>
    <row r="48" spans="2:8" x14ac:dyDescent="0.25">
      <c r="B48" s="63" t="s">
        <v>95</v>
      </c>
      <c r="C48" s="26">
        <v>361</v>
      </c>
      <c r="D48" s="64"/>
      <c r="F48" s="210" t="s">
        <v>96</v>
      </c>
      <c r="G48" s="224" t="s">
        <v>21</v>
      </c>
    </row>
    <row r="49" spans="2:7" x14ac:dyDescent="0.25">
      <c r="B49" s="18" t="s">
        <v>97</v>
      </c>
      <c r="C49" s="28">
        <v>0</v>
      </c>
      <c r="D49" s="20"/>
      <c r="F49" s="211"/>
      <c r="G49" s="225"/>
    </row>
    <row r="50" spans="2:7" x14ac:dyDescent="0.25">
      <c r="B50" s="18" t="s">
        <v>99</v>
      </c>
      <c r="C50" s="28">
        <v>0</v>
      </c>
      <c r="D50" s="20"/>
      <c r="F50" s="211"/>
      <c r="G50" s="225"/>
    </row>
    <row r="51" spans="2:7" x14ac:dyDescent="0.25">
      <c r="B51" s="18" t="s">
        <v>100</v>
      </c>
      <c r="C51" s="28">
        <v>8</v>
      </c>
      <c r="D51" s="20"/>
      <c r="F51" s="211"/>
      <c r="G51" s="225"/>
    </row>
    <row r="52" spans="2:7" x14ac:dyDescent="0.25">
      <c r="B52" s="18" t="s">
        <v>101</v>
      </c>
      <c r="C52" s="28">
        <v>284</v>
      </c>
      <c r="D52" s="20"/>
      <c r="F52" s="211"/>
      <c r="G52" s="225"/>
    </row>
    <row r="53" spans="2:7" x14ac:dyDescent="0.25">
      <c r="B53" s="18" t="s">
        <v>102</v>
      </c>
      <c r="C53" s="28">
        <v>4</v>
      </c>
      <c r="D53" s="20"/>
      <c r="F53" s="211"/>
      <c r="G53" s="225"/>
    </row>
    <row r="54" spans="2:7" x14ac:dyDescent="0.25">
      <c r="B54" s="65" t="s">
        <v>103</v>
      </c>
      <c r="C54" s="31">
        <v>361</v>
      </c>
      <c r="D54" s="66"/>
      <c r="F54" s="212"/>
      <c r="G54" s="226"/>
    </row>
    <row r="55" spans="2:7" x14ac:dyDescent="0.25">
      <c r="B55" s="115" t="s">
        <v>389</v>
      </c>
      <c r="C55" s="41">
        <v>47</v>
      </c>
      <c r="D55" s="61"/>
      <c r="F55" s="116" t="s">
        <v>20</v>
      </c>
      <c r="G55" s="116"/>
    </row>
    <row r="56" spans="2:7" x14ac:dyDescent="0.25">
      <c r="B56" s="52"/>
      <c r="F56" s="49"/>
      <c r="G56"/>
    </row>
    <row r="57" spans="2:7" ht="13.5" customHeight="1" x14ac:dyDescent="0.25">
      <c r="B57" s="21" t="s">
        <v>104</v>
      </c>
      <c r="F57" s="49"/>
      <c r="G57"/>
    </row>
    <row r="58" spans="2:7" x14ac:dyDescent="0.25">
      <c r="B58" s="67" t="s">
        <v>473</v>
      </c>
      <c r="C58" s="26">
        <v>622</v>
      </c>
      <c r="D58" s="68"/>
      <c r="F58" s="201" t="s">
        <v>93</v>
      </c>
      <c r="G58" s="227" t="s">
        <v>21</v>
      </c>
    </row>
    <row r="59" spans="2:7" ht="17.25" customHeight="1" x14ac:dyDescent="0.25">
      <c r="B59" s="69" t="s">
        <v>472</v>
      </c>
      <c r="C59" s="28">
        <v>518</v>
      </c>
      <c r="D59" s="70"/>
      <c r="E59" s="71"/>
      <c r="F59" s="202"/>
      <c r="G59" s="228"/>
    </row>
    <row r="60" spans="2:7" x14ac:dyDescent="0.25">
      <c r="B60" s="69" t="s">
        <v>471</v>
      </c>
      <c r="C60" s="28">
        <v>463</v>
      </c>
      <c r="D60" s="70"/>
      <c r="F60" s="202"/>
      <c r="G60" s="228"/>
    </row>
    <row r="61" spans="2:7" x14ac:dyDescent="0.25">
      <c r="B61" s="69" t="s">
        <v>470</v>
      </c>
      <c r="C61" s="28">
        <v>400</v>
      </c>
      <c r="D61" s="70"/>
      <c r="F61" s="202"/>
      <c r="G61" s="228"/>
    </row>
    <row r="62" spans="2:7" x14ac:dyDescent="0.25">
      <c r="B62" s="69" t="s">
        <v>469</v>
      </c>
      <c r="C62" s="28">
        <v>239</v>
      </c>
      <c r="D62" s="70"/>
      <c r="F62" s="202"/>
      <c r="G62" s="228"/>
    </row>
    <row r="63" spans="2:7" x14ac:dyDescent="0.25">
      <c r="B63" s="69" t="s">
        <v>468</v>
      </c>
      <c r="C63" s="28">
        <v>213</v>
      </c>
      <c r="D63" s="70"/>
      <c r="F63" s="202"/>
      <c r="G63" s="228"/>
    </row>
    <row r="64" spans="2:7" x14ac:dyDescent="0.25">
      <c r="B64" s="69" t="s">
        <v>467</v>
      </c>
      <c r="C64" s="28">
        <v>184</v>
      </c>
      <c r="D64" s="70"/>
      <c r="F64" s="202"/>
      <c r="G64" s="228"/>
    </row>
    <row r="65" spans="2:8" x14ac:dyDescent="0.25">
      <c r="B65" s="69" t="s">
        <v>466</v>
      </c>
      <c r="C65" s="28">
        <v>172</v>
      </c>
      <c r="D65" s="70"/>
      <c r="F65" s="202"/>
      <c r="G65" s="228"/>
    </row>
    <row r="66" spans="2:8" x14ac:dyDescent="0.25">
      <c r="B66" s="69" t="s">
        <v>465</v>
      </c>
      <c r="C66" s="28">
        <v>152</v>
      </c>
      <c r="D66" s="70"/>
      <c r="F66" s="202"/>
      <c r="G66" s="228"/>
    </row>
    <row r="67" spans="2:8" x14ac:dyDescent="0.25">
      <c r="B67" s="72" t="s">
        <v>464</v>
      </c>
      <c r="C67" s="31">
        <v>139</v>
      </c>
      <c r="D67" s="73"/>
      <c r="F67" s="203"/>
      <c r="G67" s="229"/>
    </row>
    <row r="69" spans="2:8" x14ac:dyDescent="0.25">
      <c r="B69" s="21" t="s">
        <v>105</v>
      </c>
      <c r="C69" s="21"/>
      <c r="D69" s="21"/>
      <c r="E69" s="21"/>
      <c r="F69" s="21"/>
      <c r="G69" s="74"/>
    </row>
    <row r="70" spans="2:8" x14ac:dyDescent="0.25">
      <c r="B70" s="75"/>
      <c r="C70" s="13"/>
      <c r="D70" s="13" t="s">
        <v>75</v>
      </c>
      <c r="E70" s="230" t="s">
        <v>76</v>
      </c>
      <c r="F70" s="231"/>
      <c r="G70" s="210" t="s">
        <v>20</v>
      </c>
      <c r="H70" s="210" t="s">
        <v>21</v>
      </c>
    </row>
    <row r="71" spans="2:8" x14ac:dyDescent="0.25">
      <c r="B71" s="18" t="s">
        <v>106</v>
      </c>
      <c r="C71" s="28">
        <v>1</v>
      </c>
      <c r="D71" s="28"/>
      <c r="E71" s="232"/>
      <c r="F71" s="232"/>
      <c r="G71" s="211"/>
      <c r="H71" s="211"/>
    </row>
    <row r="72" spans="2:8" x14ac:dyDescent="0.25">
      <c r="B72" s="18" t="s">
        <v>107</v>
      </c>
      <c r="C72" s="28">
        <v>0</v>
      </c>
      <c r="D72" s="28"/>
      <c r="E72" s="233"/>
      <c r="F72" s="234"/>
      <c r="G72" s="211"/>
      <c r="H72" s="211"/>
    </row>
    <row r="73" spans="2:8" x14ac:dyDescent="0.25">
      <c r="B73" s="18" t="s">
        <v>108</v>
      </c>
      <c r="C73" s="28">
        <v>1</v>
      </c>
      <c r="D73" s="28"/>
      <c r="E73" s="233"/>
      <c r="F73" s="234"/>
      <c r="G73" s="211"/>
      <c r="H73" s="211"/>
    </row>
    <row r="74" spans="2:8" x14ac:dyDescent="0.25">
      <c r="B74" s="18" t="s">
        <v>109</v>
      </c>
      <c r="C74" s="28">
        <v>4</v>
      </c>
      <c r="D74" s="28"/>
      <c r="E74" s="233"/>
      <c r="F74" s="234"/>
      <c r="G74" s="211"/>
      <c r="H74" s="211"/>
    </row>
    <row r="75" spans="2:8" x14ac:dyDescent="0.25">
      <c r="B75" s="65" t="s">
        <v>110</v>
      </c>
      <c r="C75" s="31">
        <v>1</v>
      </c>
      <c r="D75" s="31"/>
      <c r="E75" s="235"/>
      <c r="F75" s="236"/>
      <c r="G75" s="212"/>
      <c r="H75" s="212"/>
    </row>
    <row r="76" spans="2:8" x14ac:dyDescent="0.25">
      <c r="B76" s="21"/>
      <c r="C76" s="21"/>
      <c r="D76" s="21"/>
      <c r="E76" s="21"/>
      <c r="F76" s="21"/>
      <c r="G76" s="74"/>
    </row>
    <row r="77" spans="2:8" x14ac:dyDescent="0.25">
      <c r="B77" s="51" t="s">
        <v>252</v>
      </c>
    </row>
    <row r="78" spans="2:8" x14ac:dyDescent="0.25">
      <c r="B78" s="63" t="s">
        <v>248</v>
      </c>
      <c r="C78" s="26">
        <v>683</v>
      </c>
      <c r="D78" s="68"/>
      <c r="F78" s="201" t="s">
        <v>93</v>
      </c>
      <c r="G78"/>
    </row>
    <row r="79" spans="2:8" x14ac:dyDescent="0.25">
      <c r="B79" s="18" t="s">
        <v>355</v>
      </c>
      <c r="C79" s="28">
        <v>0</v>
      </c>
      <c r="D79" s="70"/>
      <c r="F79" s="202"/>
      <c r="G79"/>
    </row>
    <row r="80" spans="2:8" x14ac:dyDescent="0.25">
      <c r="B80" s="18" t="s">
        <v>249</v>
      </c>
      <c r="C80" s="28">
        <v>0</v>
      </c>
      <c r="D80" s="70"/>
      <c r="F80" s="202"/>
      <c r="G80"/>
    </row>
    <row r="81" spans="2:7" x14ac:dyDescent="0.25">
      <c r="B81" s="18" t="s">
        <v>250</v>
      </c>
      <c r="C81" s="28">
        <v>0</v>
      </c>
      <c r="D81" s="70"/>
      <c r="F81" s="202"/>
      <c r="G81"/>
    </row>
    <row r="82" spans="2:7" x14ac:dyDescent="0.25">
      <c r="B82" s="65" t="s">
        <v>251</v>
      </c>
      <c r="C82" s="31">
        <v>0</v>
      </c>
      <c r="D82" s="73"/>
      <c r="F82" s="203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3"/>
  <sheetViews>
    <sheetView topLeftCell="E1" workbookViewId="0">
      <selection activeCell="L6" sqref="L6:L7"/>
    </sheetView>
  </sheetViews>
  <sheetFormatPr defaultRowHeight="15" x14ac:dyDescent="0.25"/>
  <cols>
    <col min="1" max="1" width="9.140625" style="129"/>
    <col min="2" max="2" width="23" style="129" customWidth="1"/>
    <col min="3" max="3" width="11.42578125" style="129" customWidth="1"/>
    <col min="4" max="4" width="14.85546875" style="129" customWidth="1"/>
    <col min="5" max="5" width="11.42578125" style="129" customWidth="1"/>
    <col min="6" max="6" width="17.140625" style="129" customWidth="1"/>
    <col min="7" max="7" width="11.42578125" style="129" customWidth="1"/>
    <col min="8" max="8" width="19.140625" style="129" customWidth="1"/>
    <col min="9" max="9" width="15.42578125" style="129" customWidth="1"/>
    <col min="10" max="10" width="15.85546875" style="129" customWidth="1"/>
    <col min="11" max="11" width="11.42578125" style="129" customWidth="1"/>
    <col min="12" max="12" width="14.85546875" style="129" customWidth="1"/>
    <col min="13" max="13" width="14.85546875" style="129" bestFit="1" customWidth="1"/>
    <col min="14" max="14" width="12.85546875" style="129" customWidth="1"/>
    <col min="15" max="17" width="15.85546875" style="129" customWidth="1"/>
    <col min="18" max="18" width="11.28515625" style="129" customWidth="1"/>
    <col min="19" max="19" width="15.42578125" style="129" customWidth="1"/>
    <col min="20" max="20" width="10.5703125" style="129" customWidth="1"/>
    <col min="21" max="21" width="14.85546875" style="129" bestFit="1" customWidth="1"/>
    <col min="22" max="22" width="10.7109375" style="129" bestFit="1" customWidth="1"/>
    <col min="23" max="23" width="14.85546875" style="129" bestFit="1" customWidth="1"/>
    <col min="24" max="24" width="17.7109375" style="129" customWidth="1"/>
    <col min="25" max="25" width="14.85546875" style="129" bestFit="1" customWidth="1"/>
    <col min="26" max="16384" width="9.140625" style="129"/>
  </cols>
  <sheetData>
    <row r="1" spans="1:20" x14ac:dyDescent="0.25">
      <c r="A1" s="146"/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</row>
    <row r="2" spans="1:20" x14ac:dyDescent="0.25">
      <c r="A2" s="146"/>
      <c r="B2" s="153" t="s">
        <v>111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 t="s">
        <v>13</v>
      </c>
      <c r="S2" s="146"/>
      <c r="T2" s="146"/>
    </row>
    <row r="3" spans="1:20" ht="38.25" customHeight="1" x14ac:dyDescent="0.25">
      <c r="A3" s="146"/>
      <c r="B3" s="245" t="s">
        <v>112</v>
      </c>
      <c r="C3" s="242" t="s">
        <v>113</v>
      </c>
      <c r="D3" s="242" t="s">
        <v>114</v>
      </c>
      <c r="E3" s="242" t="s">
        <v>115</v>
      </c>
      <c r="F3" s="242" t="s">
        <v>390</v>
      </c>
      <c r="G3" s="242" t="s">
        <v>391</v>
      </c>
      <c r="H3" s="274" t="s">
        <v>116</v>
      </c>
      <c r="I3" s="237" t="s">
        <v>433</v>
      </c>
      <c r="J3" s="250"/>
      <c r="K3" s="250"/>
      <c r="L3" s="250"/>
      <c r="M3" s="250"/>
      <c r="N3" s="238"/>
      <c r="O3" s="257" t="s">
        <v>117</v>
      </c>
      <c r="P3" s="257"/>
      <c r="Q3" s="257"/>
      <c r="R3" s="257"/>
      <c r="S3" s="257"/>
      <c r="T3" s="146"/>
    </row>
    <row r="4" spans="1:20" ht="38.25" customHeight="1" x14ac:dyDescent="0.25">
      <c r="A4" s="146"/>
      <c r="B4" s="246"/>
      <c r="C4" s="243"/>
      <c r="D4" s="243"/>
      <c r="E4" s="243"/>
      <c r="F4" s="243"/>
      <c r="G4" s="243"/>
      <c r="H4" s="274"/>
      <c r="I4" s="251" t="s">
        <v>432</v>
      </c>
      <c r="J4" s="253"/>
      <c r="K4" s="239" t="s">
        <v>118</v>
      </c>
      <c r="L4" s="275"/>
      <c r="M4" s="251" t="s">
        <v>119</v>
      </c>
      <c r="N4" s="253"/>
      <c r="O4" s="276" t="s">
        <v>392</v>
      </c>
      <c r="P4" s="277"/>
      <c r="Q4" s="276" t="s">
        <v>393</v>
      </c>
      <c r="R4" s="277"/>
      <c r="S4" s="245" t="s">
        <v>120</v>
      </c>
      <c r="T4" s="149"/>
    </row>
    <row r="5" spans="1:20" ht="38.25" customHeight="1" x14ac:dyDescent="0.25">
      <c r="A5" s="146"/>
      <c r="B5" s="247"/>
      <c r="C5" s="243"/>
      <c r="D5" s="243"/>
      <c r="E5" s="243"/>
      <c r="F5" s="243"/>
      <c r="G5" s="244"/>
      <c r="H5" s="242"/>
      <c r="I5" s="151" t="s">
        <v>121</v>
      </c>
      <c r="J5" s="190" t="s">
        <v>122</v>
      </c>
      <c r="K5" s="188" t="s">
        <v>121</v>
      </c>
      <c r="L5" s="188" t="s">
        <v>123</v>
      </c>
      <c r="M5" s="191" t="s">
        <v>121</v>
      </c>
      <c r="N5" s="151" t="s">
        <v>122</v>
      </c>
      <c r="O5" s="152" t="s">
        <v>394</v>
      </c>
      <c r="P5" s="152" t="s">
        <v>395</v>
      </c>
      <c r="Q5" s="152" t="s">
        <v>394</v>
      </c>
      <c r="R5" s="151" t="s">
        <v>395</v>
      </c>
      <c r="S5" s="246"/>
      <c r="T5" s="146"/>
    </row>
    <row r="6" spans="1:20" x14ac:dyDescent="0.25">
      <c r="A6" s="146"/>
      <c r="B6" s="266" t="s">
        <v>459</v>
      </c>
      <c r="C6" s="264" t="s">
        <v>255</v>
      </c>
      <c r="D6" s="267">
        <v>28293</v>
      </c>
      <c r="E6" s="264" t="s">
        <v>255</v>
      </c>
      <c r="F6" s="267">
        <v>5</v>
      </c>
      <c r="G6" s="267">
        <v>16076</v>
      </c>
      <c r="H6" s="267" t="s">
        <v>458</v>
      </c>
      <c r="I6" s="267">
        <v>353</v>
      </c>
      <c r="J6" s="270">
        <v>418</v>
      </c>
      <c r="K6" s="268"/>
      <c r="L6" s="268"/>
      <c r="M6" s="272">
        <v>100</v>
      </c>
      <c r="N6" s="264">
        <v>121</v>
      </c>
      <c r="O6" s="264">
        <v>48</v>
      </c>
      <c r="P6" s="264">
        <v>2</v>
      </c>
      <c r="Q6" s="264">
        <v>0</v>
      </c>
      <c r="R6" s="264">
        <v>1</v>
      </c>
      <c r="S6" s="264">
        <v>31</v>
      </c>
      <c r="T6" s="146"/>
    </row>
    <row r="7" spans="1:20" x14ac:dyDescent="0.25">
      <c r="A7" s="146"/>
      <c r="B7" s="266"/>
      <c r="C7" s="265"/>
      <c r="D7" s="267"/>
      <c r="E7" s="265"/>
      <c r="F7" s="267"/>
      <c r="G7" s="267"/>
      <c r="H7" s="267"/>
      <c r="I7" s="267"/>
      <c r="J7" s="271"/>
      <c r="K7" s="269"/>
      <c r="L7" s="269"/>
      <c r="M7" s="273"/>
      <c r="N7" s="265"/>
      <c r="O7" s="265"/>
      <c r="P7" s="265"/>
      <c r="Q7" s="265"/>
      <c r="R7" s="265"/>
      <c r="S7" s="265"/>
      <c r="T7" s="146"/>
    </row>
    <row r="8" spans="1:20" x14ac:dyDescent="0.25">
      <c r="A8" s="146"/>
      <c r="B8" s="148" t="s">
        <v>16</v>
      </c>
      <c r="C8" s="147" t="s">
        <v>0</v>
      </c>
      <c r="D8" s="146"/>
      <c r="E8" s="146"/>
      <c r="F8" s="146"/>
      <c r="G8" s="146"/>
      <c r="H8" s="146"/>
      <c r="I8" s="146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</row>
    <row r="9" spans="1:20" x14ac:dyDescent="0.25">
      <c r="A9" s="146"/>
      <c r="B9" s="148" t="s">
        <v>17</v>
      </c>
      <c r="C9" s="150" t="s">
        <v>124</v>
      </c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</row>
    <row r="10" spans="1:20" x14ac:dyDescent="0.25">
      <c r="A10" s="146"/>
      <c r="B10" s="148" t="s">
        <v>18</v>
      </c>
      <c r="C10" s="150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</row>
    <row r="11" spans="1:20" x14ac:dyDescent="0.25">
      <c r="A11" s="146"/>
      <c r="B11" s="148" t="s">
        <v>396</v>
      </c>
      <c r="C11" s="147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</row>
    <row r="12" spans="1:20" x14ac:dyDescent="0.25">
      <c r="A12" s="146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</row>
    <row r="13" spans="1:20" x14ac:dyDescent="0.25">
      <c r="A13" s="146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</row>
    <row r="14" spans="1:20" x14ac:dyDescent="0.25">
      <c r="A14" s="146"/>
      <c r="B14" s="189" t="s">
        <v>263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</row>
    <row r="15" spans="1:20" x14ac:dyDescent="0.25">
      <c r="A15" s="146"/>
      <c r="B15" s="239" t="s">
        <v>112</v>
      </c>
      <c r="C15" s="251" t="s">
        <v>125</v>
      </c>
      <c r="D15" s="252"/>
      <c r="E15" s="252"/>
      <c r="F15" s="252"/>
      <c r="G15" s="252"/>
      <c r="H15" s="253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</row>
    <row r="16" spans="1:20" x14ac:dyDescent="0.25">
      <c r="A16" s="146"/>
      <c r="B16" s="240"/>
      <c r="C16" s="251" t="s">
        <v>126</v>
      </c>
      <c r="D16" s="252"/>
      <c r="E16" s="252"/>
      <c r="F16" s="252"/>
      <c r="G16" s="252"/>
      <c r="H16" s="253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</row>
    <row r="17" spans="1:20" ht="45" x14ac:dyDescent="0.25">
      <c r="A17" s="146"/>
      <c r="B17" s="241"/>
      <c r="C17" s="188" t="s">
        <v>127</v>
      </c>
      <c r="D17" s="188" t="s">
        <v>128</v>
      </c>
      <c r="E17" s="188" t="s">
        <v>264</v>
      </c>
      <c r="F17" s="188" t="s">
        <v>265</v>
      </c>
      <c r="G17" s="188" t="s">
        <v>434</v>
      </c>
      <c r="H17" s="187" t="s">
        <v>129</v>
      </c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</row>
    <row r="18" spans="1:20" x14ac:dyDescent="0.25">
      <c r="A18" s="146"/>
      <c r="B18" s="177" t="s">
        <v>463</v>
      </c>
      <c r="C18" s="167">
        <v>0</v>
      </c>
      <c r="D18" s="167">
        <v>5</v>
      </c>
      <c r="E18" s="167">
        <v>12</v>
      </c>
      <c r="F18" s="167">
        <v>25</v>
      </c>
      <c r="G18" s="186">
        <v>7</v>
      </c>
      <c r="H18" s="166">
        <v>0</v>
      </c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</row>
    <row r="19" spans="1:20" x14ac:dyDescent="0.25">
      <c r="A19" s="146"/>
      <c r="B19" s="182"/>
      <c r="C19" s="161"/>
      <c r="D19" s="161"/>
      <c r="E19" s="161"/>
      <c r="F19" s="161"/>
      <c r="G19" s="185"/>
      <c r="H19" s="181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</row>
    <row r="20" spans="1:20" x14ac:dyDescent="0.25">
      <c r="A20" s="146"/>
      <c r="B20" s="175"/>
      <c r="C20" s="156"/>
      <c r="D20" s="156"/>
      <c r="E20" s="156"/>
      <c r="F20" s="156"/>
      <c r="G20" s="184"/>
      <c r="H20" s="174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</row>
    <row r="21" spans="1:20" x14ac:dyDescent="0.25">
      <c r="A21" s="146"/>
      <c r="B21" s="148" t="s">
        <v>16</v>
      </c>
      <c r="C21" s="147" t="s">
        <v>0</v>
      </c>
      <c r="D21" s="146"/>
      <c r="E21" s="146"/>
      <c r="F21" s="146"/>
      <c r="G21" s="146"/>
      <c r="H21" s="146"/>
      <c r="I21" s="146"/>
      <c r="J21" s="149"/>
      <c r="K21" s="146"/>
      <c r="L21" s="146"/>
      <c r="M21" s="146"/>
      <c r="N21" s="146"/>
      <c r="O21" s="146"/>
      <c r="P21" s="146"/>
      <c r="Q21" s="146"/>
      <c r="R21" s="146"/>
      <c r="S21" s="146"/>
      <c r="T21" s="146"/>
    </row>
    <row r="22" spans="1:20" x14ac:dyDescent="0.25">
      <c r="A22" s="146"/>
      <c r="B22" s="148" t="s">
        <v>17</v>
      </c>
      <c r="C22" s="150" t="s">
        <v>124</v>
      </c>
      <c r="D22" s="149"/>
      <c r="E22" s="149"/>
      <c r="F22" s="149"/>
      <c r="G22" s="149"/>
      <c r="H22" s="149"/>
      <c r="I22" s="149"/>
      <c r="J22" s="149"/>
      <c r="K22" s="146"/>
      <c r="L22" s="146"/>
      <c r="M22" s="146"/>
      <c r="N22" s="146"/>
      <c r="O22" s="146"/>
      <c r="P22" s="146"/>
      <c r="Q22" s="146"/>
      <c r="R22" s="146"/>
      <c r="S22" s="146"/>
      <c r="T22" s="146"/>
    </row>
    <row r="23" spans="1:20" x14ac:dyDescent="0.25">
      <c r="A23" s="146"/>
      <c r="B23" s="148" t="s">
        <v>397</v>
      </c>
      <c r="C23" s="150"/>
      <c r="D23" s="149"/>
      <c r="E23" s="149"/>
      <c r="F23" s="149"/>
      <c r="G23" s="149"/>
      <c r="H23" s="149"/>
      <c r="I23" s="149"/>
      <c r="J23" s="149"/>
      <c r="K23" s="146"/>
      <c r="L23" s="146"/>
      <c r="M23" s="146"/>
      <c r="N23" s="146"/>
      <c r="O23" s="146"/>
      <c r="P23" s="146"/>
      <c r="Q23" s="146"/>
      <c r="R23" s="146"/>
      <c r="S23" s="146"/>
      <c r="T23" s="146"/>
    </row>
    <row r="24" spans="1:20" x14ac:dyDescent="0.25">
      <c r="A24" s="146"/>
      <c r="B24" s="148" t="s">
        <v>18</v>
      </c>
      <c r="C24" s="147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</row>
    <row r="25" spans="1:20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</row>
    <row r="26" spans="1:20" x14ac:dyDescent="0.25">
      <c r="A26" s="146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</row>
    <row r="27" spans="1:20" x14ac:dyDescent="0.25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</row>
    <row r="28" spans="1:20" x14ac:dyDescent="0.25">
      <c r="A28" s="146"/>
      <c r="B28" s="153" t="s">
        <v>130</v>
      </c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</row>
    <row r="29" spans="1:20" x14ac:dyDescent="0.25">
      <c r="A29" s="146"/>
      <c r="B29" s="248" t="s">
        <v>112</v>
      </c>
      <c r="C29" s="237" t="s">
        <v>131</v>
      </c>
      <c r="D29" s="238"/>
      <c r="E29" s="237" t="s">
        <v>269</v>
      </c>
      <c r="F29" s="238"/>
      <c r="G29" s="250" t="s">
        <v>435</v>
      </c>
      <c r="H29" s="238"/>
      <c r="I29" s="237" t="s">
        <v>132</v>
      </c>
      <c r="J29" s="238"/>
      <c r="K29" s="237" t="s">
        <v>133</v>
      </c>
      <c r="L29" s="238"/>
      <c r="M29" s="237" t="s">
        <v>134</v>
      </c>
      <c r="N29" s="250"/>
      <c r="O29" s="237" t="s">
        <v>135</v>
      </c>
      <c r="P29" s="238"/>
      <c r="Q29" s="237" t="s">
        <v>136</v>
      </c>
      <c r="R29" s="238"/>
      <c r="S29" s="237" t="s">
        <v>137</v>
      </c>
      <c r="T29" s="238"/>
    </row>
    <row r="30" spans="1:20" x14ac:dyDescent="0.25">
      <c r="A30" s="146"/>
      <c r="B30" s="249"/>
      <c r="C30" s="183" t="s">
        <v>138</v>
      </c>
      <c r="D30" s="183" t="s">
        <v>139</v>
      </c>
      <c r="E30" s="183" t="s">
        <v>138</v>
      </c>
      <c r="F30" s="183" t="s">
        <v>139</v>
      </c>
      <c r="G30" s="183" t="s">
        <v>138</v>
      </c>
      <c r="H30" s="183" t="s">
        <v>139</v>
      </c>
      <c r="I30" s="183" t="s">
        <v>138</v>
      </c>
      <c r="J30" s="183" t="s">
        <v>139</v>
      </c>
      <c r="K30" s="183" t="s">
        <v>138</v>
      </c>
      <c r="L30" s="183" t="s">
        <v>139</v>
      </c>
      <c r="M30" s="183" t="s">
        <v>139</v>
      </c>
      <c r="N30" s="183" t="s">
        <v>138</v>
      </c>
      <c r="O30" s="183" t="s">
        <v>138</v>
      </c>
      <c r="P30" s="183" t="s">
        <v>139</v>
      </c>
      <c r="Q30" s="183" t="s">
        <v>138</v>
      </c>
      <c r="R30" s="183" t="s">
        <v>139</v>
      </c>
      <c r="S30" s="183" t="s">
        <v>138</v>
      </c>
      <c r="T30" s="183" t="s">
        <v>139</v>
      </c>
    </row>
    <row r="31" spans="1:20" x14ac:dyDescent="0.25">
      <c r="A31" s="146"/>
      <c r="B31" s="177" t="s">
        <v>463</v>
      </c>
      <c r="C31" s="167">
        <v>67</v>
      </c>
      <c r="D31" s="167"/>
      <c r="E31" s="167">
        <v>2</v>
      </c>
      <c r="F31" s="167"/>
      <c r="G31" s="167">
        <v>11</v>
      </c>
      <c r="H31" s="167"/>
      <c r="I31" s="167">
        <v>2</v>
      </c>
      <c r="J31" s="167"/>
      <c r="K31" s="167">
        <v>5</v>
      </c>
      <c r="L31" s="167"/>
      <c r="M31" s="167"/>
      <c r="N31" s="167">
        <v>18</v>
      </c>
      <c r="O31" s="167">
        <v>120</v>
      </c>
      <c r="P31" s="167">
        <v>54</v>
      </c>
      <c r="Q31" s="167">
        <v>4</v>
      </c>
      <c r="R31" s="167"/>
      <c r="S31" s="167">
        <v>2</v>
      </c>
      <c r="T31" s="166"/>
    </row>
    <row r="32" spans="1:20" x14ac:dyDescent="0.25">
      <c r="A32" s="146"/>
      <c r="B32" s="182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81"/>
    </row>
    <row r="33" spans="1:20" x14ac:dyDescent="0.25">
      <c r="A33" s="146"/>
      <c r="B33" s="148" t="s">
        <v>16</v>
      </c>
      <c r="C33" s="147" t="s">
        <v>0</v>
      </c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</row>
    <row r="34" spans="1:20" x14ac:dyDescent="0.25">
      <c r="A34" s="146"/>
      <c r="B34" s="148" t="s">
        <v>17</v>
      </c>
      <c r="C34" s="150" t="s">
        <v>124</v>
      </c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</row>
    <row r="35" spans="1:20" x14ac:dyDescent="0.25">
      <c r="A35" s="146"/>
      <c r="B35" s="148" t="s">
        <v>396</v>
      </c>
      <c r="C35" s="150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</row>
    <row r="36" spans="1:20" x14ac:dyDescent="0.25">
      <c r="A36" s="146"/>
      <c r="B36" s="148" t="s">
        <v>18</v>
      </c>
      <c r="C36" s="147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</row>
    <row r="37" spans="1:20" x14ac:dyDescent="0.25">
      <c r="A37" s="146"/>
      <c r="B37" s="180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</row>
    <row r="38" spans="1:20" ht="45.75" customHeight="1" x14ac:dyDescent="0.25">
      <c r="A38" s="146"/>
      <c r="B38" s="146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</row>
    <row r="39" spans="1:20" x14ac:dyDescent="0.25">
      <c r="A39" s="146"/>
      <c r="B39" s="179" t="s">
        <v>140</v>
      </c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</row>
    <row r="40" spans="1:20" x14ac:dyDescent="0.25">
      <c r="A40" s="146"/>
      <c r="B40" s="245" t="s">
        <v>112</v>
      </c>
      <c r="C40" s="237" t="s">
        <v>141</v>
      </c>
      <c r="D40" s="250"/>
      <c r="E40" s="250"/>
      <c r="F40" s="238"/>
      <c r="G40" s="261" t="s">
        <v>142</v>
      </c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</row>
    <row r="41" spans="1:20" x14ac:dyDescent="0.25">
      <c r="A41" s="146"/>
      <c r="B41" s="246"/>
      <c r="C41" s="242" t="s">
        <v>143</v>
      </c>
      <c r="D41" s="242" t="s">
        <v>144</v>
      </c>
      <c r="E41" s="242" t="s">
        <v>266</v>
      </c>
      <c r="F41" s="242" t="s">
        <v>267</v>
      </c>
      <c r="G41" s="262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</row>
    <row r="42" spans="1:20" x14ac:dyDescent="0.25">
      <c r="A42" s="146"/>
      <c r="B42" s="246"/>
      <c r="C42" s="243"/>
      <c r="D42" s="243"/>
      <c r="E42" s="243"/>
      <c r="F42" s="243"/>
      <c r="G42" s="262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</row>
    <row r="43" spans="1:20" x14ac:dyDescent="0.25">
      <c r="A43" s="146"/>
      <c r="B43" s="247"/>
      <c r="C43" s="244"/>
      <c r="D43" s="244"/>
      <c r="E43" s="244"/>
      <c r="F43" s="244"/>
      <c r="G43" s="263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</row>
    <row r="44" spans="1:20" x14ac:dyDescent="0.25">
      <c r="A44" s="146"/>
      <c r="B44" s="178" t="s">
        <v>459</v>
      </c>
      <c r="C44" s="167" t="s">
        <v>255</v>
      </c>
      <c r="D44" s="167" t="s">
        <v>255</v>
      </c>
      <c r="E44" s="167" t="s">
        <v>258</v>
      </c>
      <c r="F44" s="167"/>
      <c r="G44" s="166" t="s">
        <v>255</v>
      </c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</row>
    <row r="45" spans="1:20" x14ac:dyDescent="0.25">
      <c r="A45" s="149"/>
      <c r="B45" s="175"/>
      <c r="C45" s="156"/>
      <c r="D45" s="156"/>
      <c r="E45" s="156"/>
      <c r="F45" s="156"/>
      <c r="G45" s="174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</row>
    <row r="46" spans="1:20" x14ac:dyDescent="0.25">
      <c r="A46" s="146"/>
      <c r="B46" s="148" t="s">
        <v>16</v>
      </c>
      <c r="C46" s="147" t="s">
        <v>0</v>
      </c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</row>
    <row r="47" spans="1:20" x14ac:dyDescent="0.25">
      <c r="A47" s="146"/>
      <c r="B47" s="148" t="s">
        <v>17</v>
      </c>
      <c r="C47" s="150" t="s">
        <v>124</v>
      </c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</row>
    <row r="48" spans="1:20" x14ac:dyDescent="0.25">
      <c r="A48" s="146"/>
      <c r="B48" s="148" t="s">
        <v>396</v>
      </c>
      <c r="C48" s="150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</row>
    <row r="49" spans="1:20" x14ac:dyDescent="0.25">
      <c r="A49" s="146"/>
      <c r="B49" s="148" t="s">
        <v>18</v>
      </c>
      <c r="C49" s="147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</row>
    <row r="50" spans="1:20" x14ac:dyDescent="0.25">
      <c r="A50" s="146"/>
      <c r="B50" s="172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6"/>
      <c r="S50" s="146"/>
      <c r="T50" s="146"/>
    </row>
    <row r="51" spans="1:20" x14ac:dyDescent="0.25">
      <c r="A51" s="146"/>
      <c r="B51" s="172"/>
      <c r="C51" s="149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6"/>
      <c r="S51" s="146"/>
      <c r="T51" s="146"/>
    </row>
    <row r="52" spans="1:20" x14ac:dyDescent="0.25">
      <c r="A52" s="146"/>
      <c r="B52" s="245" t="s">
        <v>112</v>
      </c>
      <c r="C52" s="245" t="s">
        <v>398</v>
      </c>
      <c r="D52" s="245" t="s">
        <v>399</v>
      </c>
      <c r="E52" s="149"/>
      <c r="F52" s="149"/>
      <c r="G52" s="149"/>
      <c r="H52" s="149"/>
      <c r="I52" s="149"/>
      <c r="J52" s="149"/>
      <c r="K52" s="149"/>
      <c r="L52" s="146"/>
      <c r="M52" s="146"/>
      <c r="N52" s="146"/>
      <c r="O52" s="146"/>
      <c r="P52" s="146"/>
      <c r="Q52" s="146"/>
      <c r="R52" s="146"/>
      <c r="S52" s="146"/>
      <c r="T52" s="146"/>
    </row>
    <row r="53" spans="1:20" x14ac:dyDescent="0.25">
      <c r="A53" s="146"/>
      <c r="B53" s="246"/>
      <c r="C53" s="246"/>
      <c r="D53" s="246"/>
      <c r="E53" s="149"/>
      <c r="F53" s="149"/>
      <c r="G53" s="149"/>
      <c r="H53" s="149"/>
      <c r="I53" s="149"/>
      <c r="J53" s="149"/>
      <c r="K53" s="149"/>
      <c r="L53" s="146"/>
      <c r="M53" s="146"/>
      <c r="N53" s="146"/>
      <c r="O53" s="146"/>
      <c r="P53" s="146"/>
      <c r="Q53" s="146"/>
      <c r="R53" s="146"/>
      <c r="S53" s="146"/>
      <c r="T53" s="146"/>
    </row>
    <row r="54" spans="1:20" x14ac:dyDescent="0.25">
      <c r="A54" s="146"/>
      <c r="B54" s="246"/>
      <c r="C54" s="246"/>
      <c r="D54" s="246"/>
      <c r="E54" s="149"/>
      <c r="F54" s="149"/>
      <c r="G54" s="149"/>
      <c r="H54" s="149"/>
      <c r="I54" s="149"/>
      <c r="J54" s="149"/>
      <c r="K54" s="149"/>
      <c r="L54" s="146"/>
      <c r="M54" s="146"/>
      <c r="N54" s="146"/>
      <c r="O54" s="146"/>
      <c r="P54" s="146"/>
      <c r="Q54" s="146"/>
      <c r="R54" s="146"/>
      <c r="S54" s="146"/>
      <c r="T54" s="146"/>
    </row>
    <row r="55" spans="1:20" x14ac:dyDescent="0.25">
      <c r="A55" s="146"/>
      <c r="B55" s="247"/>
      <c r="C55" s="247"/>
      <c r="D55" s="247"/>
      <c r="E55" s="149"/>
      <c r="F55" s="149"/>
      <c r="G55" s="149"/>
      <c r="H55" s="149"/>
      <c r="I55" s="149"/>
      <c r="J55" s="149"/>
      <c r="K55" s="149"/>
      <c r="L55" s="146"/>
      <c r="M55" s="146"/>
      <c r="N55" s="146"/>
      <c r="O55" s="146"/>
      <c r="P55" s="146"/>
      <c r="Q55" s="146"/>
      <c r="R55" s="146"/>
      <c r="S55" s="146"/>
      <c r="T55" s="146"/>
    </row>
    <row r="56" spans="1:20" x14ac:dyDescent="0.25">
      <c r="A56" s="146"/>
      <c r="B56" s="177" t="s">
        <v>459</v>
      </c>
      <c r="C56" s="166" t="s">
        <v>255</v>
      </c>
      <c r="D56" s="176">
        <v>214</v>
      </c>
      <c r="E56" s="149"/>
      <c r="F56" s="149"/>
      <c r="G56" s="149"/>
      <c r="H56" s="149"/>
      <c r="I56" s="149"/>
      <c r="J56" s="149"/>
      <c r="K56" s="149"/>
      <c r="L56" s="146"/>
      <c r="M56" s="146"/>
      <c r="N56" s="146"/>
      <c r="O56" s="146"/>
      <c r="P56" s="146"/>
      <c r="Q56" s="146"/>
      <c r="R56" s="146"/>
      <c r="S56" s="146"/>
      <c r="T56" s="146"/>
    </row>
    <row r="57" spans="1:20" x14ac:dyDescent="0.25">
      <c r="A57" s="146"/>
      <c r="B57" s="175"/>
      <c r="C57" s="174"/>
      <c r="D57" s="173"/>
      <c r="E57" s="149"/>
      <c r="F57" s="149"/>
      <c r="G57" s="149"/>
      <c r="H57" s="149"/>
      <c r="I57" s="149"/>
      <c r="J57" s="149"/>
      <c r="K57" s="149"/>
      <c r="L57" s="146"/>
      <c r="M57" s="146"/>
      <c r="N57" s="146"/>
      <c r="O57" s="146"/>
      <c r="P57" s="146"/>
      <c r="Q57" s="146"/>
      <c r="R57" s="146"/>
      <c r="S57" s="146"/>
      <c r="T57" s="146"/>
    </row>
    <row r="58" spans="1:20" x14ac:dyDescent="0.25">
      <c r="A58" s="146"/>
      <c r="B58" s="148" t="s">
        <v>16</v>
      </c>
      <c r="C58" s="147" t="s">
        <v>0</v>
      </c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6"/>
      <c r="S58" s="146"/>
      <c r="T58" s="146"/>
    </row>
    <row r="59" spans="1:20" x14ac:dyDescent="0.25">
      <c r="A59" s="146"/>
      <c r="B59" s="148" t="s">
        <v>17</v>
      </c>
      <c r="C59" s="150" t="s">
        <v>124</v>
      </c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6"/>
      <c r="S59" s="146"/>
      <c r="T59" s="146"/>
    </row>
    <row r="60" spans="1:20" x14ac:dyDescent="0.25">
      <c r="A60" s="146"/>
      <c r="B60" s="148" t="s">
        <v>397</v>
      </c>
      <c r="C60" s="150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6"/>
      <c r="S60" s="146"/>
      <c r="T60" s="146"/>
    </row>
    <row r="61" spans="1:20" x14ac:dyDescent="0.25">
      <c r="A61" s="146"/>
      <c r="B61" s="148" t="s">
        <v>18</v>
      </c>
      <c r="C61" s="147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6"/>
      <c r="S61" s="146"/>
      <c r="T61" s="146"/>
    </row>
    <row r="62" spans="1:20" x14ac:dyDescent="0.25">
      <c r="A62" s="146"/>
      <c r="B62" s="172"/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  <c r="O62" s="149"/>
      <c r="P62" s="149"/>
      <c r="Q62" s="149"/>
      <c r="R62" s="146"/>
      <c r="S62" s="146"/>
      <c r="T62" s="146"/>
    </row>
    <row r="63" spans="1:20" x14ac:dyDescent="0.25">
      <c r="A63" s="146"/>
      <c r="B63" s="172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49"/>
      <c r="P63" s="149"/>
      <c r="Q63" s="149"/>
      <c r="R63" s="146"/>
      <c r="S63" s="146"/>
      <c r="T63" s="146"/>
    </row>
    <row r="64" spans="1:20" x14ac:dyDescent="0.25">
      <c r="A64" s="146"/>
      <c r="B64" s="172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146"/>
      <c r="S64" s="146"/>
      <c r="T64" s="146"/>
    </row>
    <row r="65" spans="1:20" x14ac:dyDescent="0.25">
      <c r="A65" s="146"/>
      <c r="B65" s="153" t="s">
        <v>145</v>
      </c>
      <c r="C65" s="146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</row>
    <row r="66" spans="1:20" ht="22.5" customHeight="1" x14ac:dyDescent="0.25">
      <c r="A66" s="146"/>
      <c r="B66" s="239" t="s">
        <v>112</v>
      </c>
      <c r="C66" s="254" t="s">
        <v>148</v>
      </c>
      <c r="D66" s="171" t="s">
        <v>146</v>
      </c>
      <c r="E66" s="170"/>
      <c r="F66" s="170"/>
      <c r="G66" s="257" t="s">
        <v>147</v>
      </c>
      <c r="H66" s="257"/>
      <c r="I66" s="257"/>
      <c r="J66" s="257"/>
      <c r="K66" s="149"/>
      <c r="L66" s="146"/>
      <c r="M66" s="146"/>
      <c r="N66" s="146"/>
      <c r="O66" s="146"/>
      <c r="P66" s="146"/>
      <c r="Q66" s="146"/>
      <c r="R66" s="146"/>
      <c r="S66" s="146"/>
      <c r="T66" s="146"/>
    </row>
    <row r="67" spans="1:20" ht="22.5" customHeight="1" x14ac:dyDescent="0.25">
      <c r="A67" s="146"/>
      <c r="B67" s="240"/>
      <c r="C67" s="255"/>
      <c r="D67" s="258" t="s">
        <v>149</v>
      </c>
      <c r="E67" s="258" t="s">
        <v>270</v>
      </c>
      <c r="F67" s="258" t="s">
        <v>268</v>
      </c>
      <c r="G67" s="258" t="s">
        <v>150</v>
      </c>
      <c r="H67" s="258" t="s">
        <v>151</v>
      </c>
      <c r="I67" s="258" t="s">
        <v>152</v>
      </c>
      <c r="J67" s="258" t="s">
        <v>153</v>
      </c>
      <c r="K67" s="146"/>
      <c r="L67" s="146"/>
      <c r="M67" s="146"/>
      <c r="N67" s="146"/>
      <c r="O67" s="146"/>
      <c r="P67" s="146"/>
      <c r="Q67" s="146"/>
      <c r="R67" s="146"/>
      <c r="S67" s="146"/>
      <c r="T67" s="146"/>
    </row>
    <row r="68" spans="1:20" x14ac:dyDescent="0.25">
      <c r="A68" s="146"/>
      <c r="B68" s="240"/>
      <c r="C68" s="255"/>
      <c r="D68" s="259"/>
      <c r="E68" s="259"/>
      <c r="F68" s="259"/>
      <c r="G68" s="259"/>
      <c r="H68" s="259"/>
      <c r="I68" s="259"/>
      <c r="J68" s="259"/>
      <c r="K68" s="146"/>
      <c r="L68" s="146"/>
      <c r="M68" s="146"/>
      <c r="N68" s="146"/>
      <c r="O68" s="146"/>
      <c r="P68" s="146"/>
      <c r="Q68" s="146"/>
      <c r="R68" s="146"/>
      <c r="S68" s="146"/>
      <c r="T68" s="146"/>
    </row>
    <row r="69" spans="1:20" x14ac:dyDescent="0.25">
      <c r="A69" s="146"/>
      <c r="B69" s="241"/>
      <c r="C69" s="256"/>
      <c r="D69" s="260"/>
      <c r="E69" s="260"/>
      <c r="F69" s="260"/>
      <c r="G69" s="260"/>
      <c r="H69" s="260"/>
      <c r="I69" s="260"/>
      <c r="J69" s="260"/>
      <c r="K69" s="146"/>
      <c r="L69" s="146"/>
      <c r="M69" s="146"/>
      <c r="N69" s="146"/>
      <c r="O69" s="146"/>
      <c r="P69" s="146"/>
      <c r="Q69" s="146"/>
      <c r="R69" s="146"/>
      <c r="S69" s="146"/>
      <c r="T69" s="146"/>
    </row>
    <row r="70" spans="1:20" x14ac:dyDescent="0.25">
      <c r="A70" s="146"/>
      <c r="B70" s="169" t="s">
        <v>459</v>
      </c>
      <c r="C70" s="167"/>
      <c r="D70" s="167"/>
      <c r="E70" s="167"/>
      <c r="F70" s="167"/>
      <c r="G70" s="168"/>
      <c r="H70" s="167"/>
      <c r="I70" s="167"/>
      <c r="J70" s="166"/>
      <c r="K70" s="146"/>
      <c r="L70" s="146"/>
      <c r="M70" s="146"/>
      <c r="N70" s="146"/>
      <c r="O70" s="146"/>
      <c r="P70" s="146"/>
      <c r="Q70" s="146"/>
      <c r="R70" s="146"/>
      <c r="S70" s="146"/>
      <c r="T70" s="146"/>
    </row>
    <row r="71" spans="1:20" x14ac:dyDescent="0.25">
      <c r="A71" s="146"/>
      <c r="B71" s="163"/>
      <c r="C71" s="161" t="s">
        <v>154</v>
      </c>
      <c r="D71" s="160">
        <v>18</v>
      </c>
      <c r="E71" s="160">
        <v>18</v>
      </c>
      <c r="F71" s="160">
        <v>0</v>
      </c>
      <c r="G71" s="164">
        <v>69.099999999999994</v>
      </c>
      <c r="H71" s="160">
        <v>74.900000000000006</v>
      </c>
      <c r="I71" s="160"/>
      <c r="J71" s="159">
        <v>64.099999999999994</v>
      </c>
      <c r="K71" s="146"/>
      <c r="L71" s="146"/>
      <c r="M71" s="146"/>
      <c r="N71" s="146"/>
      <c r="O71" s="146"/>
      <c r="P71" s="146"/>
      <c r="Q71" s="146"/>
      <c r="R71" s="146"/>
      <c r="S71" s="146"/>
      <c r="T71" s="146"/>
    </row>
    <row r="72" spans="1:20" x14ac:dyDescent="0.25">
      <c r="A72" s="146"/>
      <c r="B72" s="163"/>
      <c r="C72" s="161" t="s">
        <v>155</v>
      </c>
      <c r="D72" s="160">
        <v>32</v>
      </c>
      <c r="E72" s="160">
        <v>32</v>
      </c>
      <c r="F72" s="160">
        <v>0</v>
      </c>
      <c r="G72" s="164">
        <v>58.34</v>
      </c>
      <c r="H72" s="160">
        <v>76.739999999999995</v>
      </c>
      <c r="I72" s="160"/>
      <c r="J72" s="159">
        <v>79.36</v>
      </c>
      <c r="K72" s="146"/>
      <c r="L72" s="146"/>
      <c r="M72" s="146"/>
      <c r="N72" s="146"/>
      <c r="O72" s="146"/>
      <c r="P72" s="146"/>
      <c r="Q72" s="146"/>
      <c r="R72" s="146"/>
      <c r="S72" s="146"/>
      <c r="T72" s="146"/>
    </row>
    <row r="73" spans="1:20" x14ac:dyDescent="0.25">
      <c r="A73" s="146"/>
      <c r="B73" s="163"/>
      <c r="C73" s="161" t="s">
        <v>156</v>
      </c>
      <c r="D73" s="160">
        <v>43</v>
      </c>
      <c r="E73" s="160">
        <v>39</v>
      </c>
      <c r="F73" s="160">
        <v>4</v>
      </c>
      <c r="G73" s="164">
        <v>59.5</v>
      </c>
      <c r="H73" s="160">
        <v>55.7</v>
      </c>
      <c r="I73" s="160"/>
      <c r="J73" s="159">
        <v>67.25</v>
      </c>
      <c r="K73" s="146"/>
      <c r="L73" s="146"/>
      <c r="M73" s="146"/>
      <c r="N73" s="146"/>
      <c r="O73" s="146"/>
      <c r="P73" s="146"/>
      <c r="Q73" s="146"/>
      <c r="R73" s="146"/>
      <c r="S73" s="146"/>
      <c r="T73" s="146"/>
    </row>
    <row r="74" spans="1:20" x14ac:dyDescent="0.25">
      <c r="A74" s="146"/>
      <c r="B74" s="163"/>
      <c r="C74" s="161" t="s">
        <v>157</v>
      </c>
      <c r="D74" s="160">
        <v>37</v>
      </c>
      <c r="E74" s="160">
        <v>37</v>
      </c>
      <c r="F74" s="160">
        <v>0</v>
      </c>
      <c r="G74" s="164">
        <v>65</v>
      </c>
      <c r="H74" s="160">
        <v>56.55</v>
      </c>
      <c r="I74" s="160"/>
      <c r="J74" s="159">
        <v>77.8</v>
      </c>
      <c r="K74" s="146"/>
      <c r="L74" s="146"/>
      <c r="M74" s="146"/>
      <c r="N74" s="146"/>
      <c r="O74" s="146"/>
      <c r="P74" s="146"/>
      <c r="Q74" s="146"/>
      <c r="R74" s="146"/>
      <c r="S74" s="146"/>
      <c r="T74" s="146"/>
    </row>
    <row r="75" spans="1:20" x14ac:dyDescent="0.25">
      <c r="A75" s="146"/>
      <c r="B75" s="163"/>
      <c r="C75" s="161" t="s">
        <v>158</v>
      </c>
      <c r="D75" s="160">
        <v>57</v>
      </c>
      <c r="E75" s="160">
        <v>46</v>
      </c>
      <c r="F75" s="160">
        <v>11</v>
      </c>
      <c r="G75" s="164">
        <v>46.43</v>
      </c>
      <c r="H75" s="160">
        <v>58.37</v>
      </c>
      <c r="I75" s="160">
        <v>54</v>
      </c>
      <c r="J75" s="159">
        <v>45.95</v>
      </c>
      <c r="K75" s="146"/>
      <c r="L75" s="146"/>
      <c r="M75" s="146"/>
      <c r="N75" s="146"/>
      <c r="O75" s="146"/>
      <c r="P75" s="146"/>
      <c r="Q75" s="146"/>
      <c r="R75" s="146"/>
      <c r="S75" s="146"/>
      <c r="T75" s="146"/>
    </row>
    <row r="76" spans="1:20" x14ac:dyDescent="0.25">
      <c r="A76" s="146"/>
      <c r="B76" s="163"/>
      <c r="C76" s="161" t="s">
        <v>159</v>
      </c>
      <c r="D76" s="160">
        <v>46</v>
      </c>
      <c r="E76" s="160">
        <v>41</v>
      </c>
      <c r="F76" s="160">
        <v>5</v>
      </c>
      <c r="G76" s="164">
        <v>58.5</v>
      </c>
      <c r="H76" s="160">
        <v>54.42</v>
      </c>
      <c r="I76" s="160">
        <v>57.51</v>
      </c>
      <c r="J76" s="159">
        <v>54.42</v>
      </c>
      <c r="K76" s="146"/>
      <c r="L76" s="146"/>
      <c r="M76" s="146"/>
      <c r="N76" s="146"/>
      <c r="O76" s="146"/>
      <c r="P76" s="146"/>
      <c r="Q76" s="146"/>
      <c r="R76" s="146"/>
      <c r="S76" s="146"/>
      <c r="T76" s="146"/>
    </row>
    <row r="77" spans="1:20" x14ac:dyDescent="0.25">
      <c r="A77" s="146"/>
      <c r="B77" s="163"/>
      <c r="C77" s="161" t="s">
        <v>160</v>
      </c>
      <c r="D77" s="160">
        <v>43</v>
      </c>
      <c r="E77" s="160">
        <v>37</v>
      </c>
      <c r="F77" s="160">
        <v>6</v>
      </c>
      <c r="G77" s="164">
        <v>60.1</v>
      </c>
      <c r="H77" s="160">
        <v>46.05</v>
      </c>
      <c r="I77" s="160">
        <v>53.75</v>
      </c>
      <c r="J77" s="159">
        <v>54.34</v>
      </c>
      <c r="K77" s="146"/>
      <c r="L77" s="146"/>
      <c r="M77" s="146"/>
      <c r="N77" s="146"/>
      <c r="O77" s="146"/>
      <c r="P77" s="146"/>
      <c r="Q77" s="146"/>
      <c r="R77" s="146"/>
      <c r="S77" s="146"/>
      <c r="T77" s="146"/>
    </row>
    <row r="78" spans="1:20" x14ac:dyDescent="0.25">
      <c r="A78" s="146"/>
      <c r="B78" s="163"/>
      <c r="C78" s="161" t="s">
        <v>161</v>
      </c>
      <c r="D78" s="160">
        <v>180</v>
      </c>
      <c r="E78" s="160">
        <v>124</v>
      </c>
      <c r="F78" s="160">
        <v>56</v>
      </c>
      <c r="G78" s="164">
        <v>46.69</v>
      </c>
      <c r="H78" s="160">
        <v>49.38</v>
      </c>
      <c r="I78" s="160">
        <v>50.24</v>
      </c>
      <c r="J78" s="159">
        <v>50.24</v>
      </c>
      <c r="K78" s="146"/>
      <c r="L78" s="146"/>
      <c r="M78" s="146"/>
      <c r="N78" s="146"/>
      <c r="O78" s="146"/>
      <c r="P78" s="146"/>
      <c r="Q78" s="146"/>
      <c r="R78" s="146"/>
      <c r="S78" s="146"/>
      <c r="T78" s="146"/>
    </row>
    <row r="79" spans="1:20" x14ac:dyDescent="0.25">
      <c r="A79" s="146"/>
      <c r="B79" s="163"/>
      <c r="C79" s="161" t="s">
        <v>162</v>
      </c>
      <c r="D79" s="160">
        <v>118</v>
      </c>
      <c r="E79" s="160">
        <v>92</v>
      </c>
      <c r="F79" s="160">
        <v>26</v>
      </c>
      <c r="G79" s="165">
        <v>54.62</v>
      </c>
      <c r="H79" s="160">
        <v>63.73</v>
      </c>
      <c r="I79" s="160">
        <v>52.09</v>
      </c>
      <c r="J79" s="159">
        <v>58.01</v>
      </c>
      <c r="K79" s="146"/>
      <c r="L79" s="146"/>
      <c r="M79" s="146"/>
      <c r="N79" s="146"/>
      <c r="O79" s="146"/>
      <c r="P79" s="146"/>
      <c r="Q79" s="146"/>
      <c r="R79" s="146"/>
      <c r="S79" s="146"/>
      <c r="T79" s="146"/>
    </row>
    <row r="80" spans="1:20" x14ac:dyDescent="0.25">
      <c r="A80" s="146"/>
      <c r="B80" s="163"/>
      <c r="C80" s="161" t="s">
        <v>163</v>
      </c>
      <c r="D80" s="160">
        <v>84</v>
      </c>
      <c r="E80" s="160">
        <v>82</v>
      </c>
      <c r="F80" s="160">
        <v>2</v>
      </c>
      <c r="G80" s="164">
        <v>47.88</v>
      </c>
      <c r="H80" s="160">
        <v>50.32</v>
      </c>
      <c r="I80" s="160">
        <v>50.71</v>
      </c>
      <c r="J80" s="159">
        <v>57.2</v>
      </c>
      <c r="K80" s="146"/>
      <c r="L80" s="146"/>
      <c r="M80" s="146"/>
      <c r="N80" s="146"/>
      <c r="O80" s="146"/>
      <c r="P80" s="146"/>
      <c r="Q80" s="146"/>
      <c r="R80" s="146"/>
      <c r="S80" s="146"/>
      <c r="T80" s="146"/>
    </row>
    <row r="81" spans="1:20" x14ac:dyDescent="0.25">
      <c r="A81" s="146"/>
      <c r="B81" s="163"/>
      <c r="C81" s="161" t="s">
        <v>164</v>
      </c>
      <c r="D81" s="160">
        <v>88</v>
      </c>
      <c r="E81" s="160" t="s">
        <v>460</v>
      </c>
      <c r="F81" s="160"/>
      <c r="G81" s="162"/>
      <c r="H81" s="161"/>
      <c r="I81" s="160"/>
      <c r="J81" s="159"/>
      <c r="K81" s="146"/>
      <c r="L81" s="146"/>
      <c r="M81" s="146"/>
      <c r="N81" s="146"/>
      <c r="O81" s="146"/>
      <c r="P81" s="146"/>
      <c r="Q81" s="146"/>
      <c r="R81" s="146"/>
      <c r="S81" s="146"/>
      <c r="T81" s="146"/>
    </row>
    <row r="82" spans="1:20" x14ac:dyDescent="0.25">
      <c r="A82" s="146"/>
      <c r="B82" s="163"/>
      <c r="C82" s="161" t="s">
        <v>462</v>
      </c>
      <c r="D82" s="160">
        <v>135</v>
      </c>
      <c r="E82" s="160">
        <v>134</v>
      </c>
      <c r="F82" s="160">
        <v>1</v>
      </c>
      <c r="G82" s="164">
        <v>52.11</v>
      </c>
      <c r="H82" s="160">
        <v>51.56</v>
      </c>
      <c r="I82" s="160">
        <v>50.64</v>
      </c>
      <c r="J82" s="159">
        <v>70.819999999999993</v>
      </c>
      <c r="K82" s="146"/>
      <c r="L82" s="146"/>
      <c r="M82" s="146"/>
      <c r="N82" s="146"/>
      <c r="O82" s="146"/>
      <c r="P82" s="146"/>
      <c r="Q82" s="146"/>
      <c r="R82" s="146"/>
      <c r="S82" s="146"/>
      <c r="T82" s="146"/>
    </row>
    <row r="83" spans="1:20" x14ac:dyDescent="0.25">
      <c r="A83" s="146"/>
      <c r="B83" s="163">
        <v>4</v>
      </c>
      <c r="C83" s="161" t="s">
        <v>461</v>
      </c>
      <c r="D83" s="160">
        <v>106</v>
      </c>
      <c r="E83" s="160" t="s">
        <v>460</v>
      </c>
      <c r="F83" s="160"/>
      <c r="G83" s="162"/>
      <c r="H83" s="161"/>
      <c r="I83" s="160"/>
      <c r="J83" s="159"/>
      <c r="K83" s="146"/>
      <c r="L83" s="146"/>
      <c r="M83" s="146"/>
      <c r="N83" s="146"/>
      <c r="O83" s="146"/>
      <c r="P83" s="146"/>
      <c r="Q83" s="146"/>
      <c r="R83" s="146"/>
      <c r="S83" s="146"/>
      <c r="T83" s="146"/>
    </row>
    <row r="84" spans="1:20" x14ac:dyDescent="0.25">
      <c r="A84" s="146"/>
      <c r="B84" s="158"/>
      <c r="C84" s="156"/>
      <c r="D84" s="156"/>
      <c r="E84" s="156"/>
      <c r="F84" s="156"/>
      <c r="G84" s="157"/>
      <c r="H84" s="156"/>
      <c r="I84" s="155"/>
      <c r="J84" s="154"/>
      <c r="K84" s="146"/>
      <c r="L84" s="146"/>
      <c r="M84" s="146"/>
      <c r="N84" s="146"/>
      <c r="O84" s="146"/>
      <c r="P84" s="146"/>
      <c r="Q84" s="146"/>
      <c r="R84" s="146"/>
      <c r="S84" s="146"/>
      <c r="T84" s="146"/>
    </row>
    <row r="85" spans="1:20" x14ac:dyDescent="0.25">
      <c r="A85" s="146"/>
      <c r="B85" s="148" t="s">
        <v>16</v>
      </c>
      <c r="C85" s="147" t="s">
        <v>0</v>
      </c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</row>
    <row r="86" spans="1:20" x14ac:dyDescent="0.25">
      <c r="A86" s="146"/>
      <c r="B86" s="148" t="s">
        <v>17</v>
      </c>
      <c r="C86" s="150" t="s">
        <v>124</v>
      </c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</row>
    <row r="87" spans="1:20" x14ac:dyDescent="0.25">
      <c r="A87" s="146"/>
      <c r="B87" s="148" t="s">
        <v>396</v>
      </c>
      <c r="C87" s="150"/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</row>
    <row r="88" spans="1:20" x14ac:dyDescent="0.25">
      <c r="A88" s="146"/>
      <c r="B88" s="148" t="s">
        <v>18</v>
      </c>
      <c r="C88" s="147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</row>
    <row r="89" spans="1:20" x14ac:dyDescent="0.25">
      <c r="A89" s="146"/>
      <c r="B89" s="146"/>
      <c r="C89" s="146"/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  <c r="O89" s="146"/>
      <c r="P89" s="146"/>
      <c r="Q89" s="146"/>
      <c r="R89" s="146"/>
      <c r="S89" s="146"/>
      <c r="T89" s="146"/>
    </row>
    <row r="90" spans="1:20" x14ac:dyDescent="0.25">
      <c r="A90" s="146"/>
      <c r="B90" s="146"/>
      <c r="C90" s="146"/>
      <c r="D90" s="146"/>
      <c r="E90" s="146"/>
      <c r="F90" s="146"/>
      <c r="G90" s="146"/>
      <c r="H90" s="146"/>
      <c r="I90" s="146"/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</row>
    <row r="91" spans="1:20" x14ac:dyDescent="0.25">
      <c r="A91" s="146"/>
      <c r="B91" s="146"/>
      <c r="C91" s="146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  <c r="O91" s="146"/>
      <c r="P91" s="146"/>
      <c r="Q91" s="146"/>
      <c r="R91" s="146"/>
      <c r="S91" s="146"/>
      <c r="T91" s="146"/>
    </row>
    <row r="92" spans="1:20" ht="15" customHeight="1" x14ac:dyDescent="0.25">
      <c r="A92" s="146"/>
      <c r="B92" s="146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</row>
    <row r="93" spans="1:20" ht="15" customHeight="1" x14ac:dyDescent="0.25">
      <c r="A93" s="146"/>
      <c r="B93" s="146"/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  <c r="O93" s="146"/>
      <c r="P93" s="146"/>
      <c r="Q93" s="146"/>
      <c r="R93" s="146"/>
      <c r="S93" s="146"/>
      <c r="T93" s="146"/>
    </row>
    <row r="94" spans="1:20" ht="19.5" customHeight="1" x14ac:dyDescent="0.25">
      <c r="A94" s="146"/>
      <c r="B94" s="146"/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</row>
    <row r="95" spans="1:20" ht="19.5" customHeight="1" x14ac:dyDescent="0.25">
      <c r="A95" s="146"/>
      <c r="B95" s="146"/>
      <c r="C95" s="146"/>
      <c r="D95" s="146"/>
      <c r="E95" s="146"/>
      <c r="F95" s="146"/>
      <c r="G95" s="146"/>
      <c r="H95" s="146"/>
      <c r="I95" s="146"/>
      <c r="J95" s="146"/>
      <c r="K95" s="146"/>
      <c r="L95" s="146"/>
      <c r="M95" s="146"/>
      <c r="N95" s="146"/>
      <c r="O95" s="146"/>
      <c r="P95" s="146"/>
      <c r="Q95" s="146"/>
      <c r="R95" s="146"/>
      <c r="S95" s="146"/>
      <c r="T95" s="146"/>
    </row>
    <row r="96" spans="1:20" x14ac:dyDescent="0.25">
      <c r="A96" s="146"/>
      <c r="B96" s="146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</row>
    <row r="97" spans="1:20" x14ac:dyDescent="0.25">
      <c r="A97" s="146"/>
      <c r="B97" s="146"/>
      <c r="C97" s="146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6"/>
      <c r="O97" s="146"/>
      <c r="P97" s="146"/>
      <c r="Q97" s="146"/>
      <c r="R97" s="146"/>
      <c r="S97" s="146"/>
      <c r="T97" s="146"/>
    </row>
    <row r="98" spans="1:20" x14ac:dyDescent="0.25">
      <c r="A98" s="146"/>
      <c r="B98" s="146"/>
      <c r="C98" s="146"/>
      <c r="D98" s="146"/>
      <c r="E98" s="146"/>
      <c r="F98" s="146"/>
      <c r="G98" s="146"/>
      <c r="H98" s="146"/>
      <c r="I98" s="146"/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</row>
    <row r="99" spans="1:20" x14ac:dyDescent="0.25">
      <c r="A99" s="146"/>
      <c r="B99" s="146"/>
      <c r="C99" s="146"/>
      <c r="D99" s="146"/>
      <c r="E99" s="146"/>
      <c r="F99" s="146"/>
      <c r="G99" s="146"/>
      <c r="H99" s="146"/>
      <c r="I99" s="146"/>
      <c r="J99" s="146"/>
      <c r="K99" s="146"/>
      <c r="L99" s="146"/>
      <c r="M99" s="146"/>
      <c r="N99" s="146"/>
      <c r="O99" s="146"/>
      <c r="P99" s="146"/>
      <c r="Q99" s="146"/>
      <c r="R99" s="146"/>
      <c r="S99" s="146"/>
      <c r="T99" s="146"/>
    </row>
    <row r="100" spans="1:20" x14ac:dyDescent="0.25">
      <c r="A100" s="146"/>
      <c r="B100" s="146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</row>
    <row r="101" spans="1:20" x14ac:dyDescent="0.25">
      <c r="A101" s="146"/>
      <c r="B101" s="146"/>
      <c r="C101" s="146"/>
      <c r="D101" s="146"/>
      <c r="E101" s="146"/>
      <c r="F101" s="146"/>
      <c r="G101" s="146"/>
      <c r="H101" s="146"/>
      <c r="I101" s="146"/>
      <c r="J101" s="146"/>
      <c r="K101" s="146"/>
      <c r="L101" s="146"/>
      <c r="M101" s="146"/>
      <c r="N101" s="146"/>
      <c r="O101" s="146"/>
      <c r="P101" s="146"/>
      <c r="Q101" s="146"/>
      <c r="R101" s="146"/>
      <c r="S101" s="146"/>
      <c r="T101" s="146"/>
    </row>
    <row r="102" spans="1:20" x14ac:dyDescent="0.25">
      <c r="A102" s="146"/>
      <c r="B102" s="146"/>
      <c r="C102" s="146"/>
      <c r="D102" s="146"/>
      <c r="E102" s="146"/>
      <c r="F102" s="146"/>
      <c r="G102" s="146"/>
      <c r="H102" s="146"/>
      <c r="I102" s="146"/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</row>
    <row r="103" spans="1:20" x14ac:dyDescent="0.25">
      <c r="A103" s="146"/>
      <c r="B103" s="146"/>
      <c r="C103" s="146"/>
      <c r="D103" s="146"/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  <c r="O103" s="146"/>
      <c r="P103" s="146"/>
      <c r="Q103" s="146"/>
      <c r="R103" s="146"/>
      <c r="S103" s="146"/>
      <c r="T103" s="146"/>
    </row>
    <row r="104" spans="1:20" x14ac:dyDescent="0.25">
      <c r="A104" s="146"/>
      <c r="B104" s="146"/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</row>
    <row r="105" spans="1:20" x14ac:dyDescent="0.25">
      <c r="A105" s="146"/>
      <c r="B105" s="146"/>
      <c r="C105" s="146"/>
      <c r="D105" s="146"/>
      <c r="E105" s="146"/>
      <c r="F105" s="146"/>
      <c r="G105" s="146"/>
      <c r="H105" s="146"/>
      <c r="I105" s="146"/>
      <c r="J105" s="146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</row>
    <row r="106" spans="1:20" x14ac:dyDescent="0.25">
      <c r="A106" s="146"/>
      <c r="B106" s="146"/>
      <c r="C106" s="146"/>
      <c r="D106" s="146"/>
      <c r="E106" s="146"/>
      <c r="F106" s="146"/>
      <c r="G106" s="146"/>
      <c r="H106" s="146"/>
      <c r="I106" s="146"/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</row>
    <row r="107" spans="1:20" x14ac:dyDescent="0.25">
      <c r="A107" s="146"/>
      <c r="B107" s="146"/>
      <c r="C107" s="146"/>
      <c r="D107" s="146"/>
      <c r="E107" s="146"/>
      <c r="F107" s="146"/>
      <c r="G107" s="146"/>
      <c r="H107" s="146"/>
      <c r="I107" s="146"/>
      <c r="J107" s="146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</row>
    <row r="108" spans="1:20" x14ac:dyDescent="0.25">
      <c r="A108" s="146"/>
      <c r="B108" s="146"/>
      <c r="C108" s="146"/>
      <c r="D108" s="146"/>
      <c r="E108" s="146"/>
      <c r="F108" s="146"/>
      <c r="G108" s="146"/>
      <c r="H108" s="146"/>
      <c r="I108" s="146"/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</row>
    <row r="109" spans="1:20" x14ac:dyDescent="0.25">
      <c r="A109" s="146"/>
      <c r="B109" s="146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  <c r="O109" s="146"/>
      <c r="P109" s="146"/>
      <c r="Q109" s="146"/>
      <c r="R109" s="146"/>
      <c r="S109" s="146"/>
      <c r="T109" s="146"/>
    </row>
    <row r="110" spans="1:20" x14ac:dyDescent="0.25">
      <c r="A110" s="146"/>
      <c r="B110" s="146"/>
      <c r="C110" s="146"/>
      <c r="D110" s="146"/>
      <c r="E110" s="146"/>
      <c r="F110" s="146"/>
      <c r="G110" s="146"/>
      <c r="H110" s="146"/>
      <c r="I110" s="146"/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</row>
    <row r="111" spans="1:20" x14ac:dyDescent="0.25">
      <c r="A111" s="146"/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6"/>
      <c r="P111" s="146"/>
      <c r="Q111" s="146"/>
      <c r="R111" s="146"/>
      <c r="S111" s="146"/>
      <c r="T111" s="146"/>
    </row>
    <row r="112" spans="1:20" x14ac:dyDescent="0.25">
      <c r="A112" s="146"/>
      <c r="B112" s="146"/>
      <c r="C112" s="146"/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</row>
    <row r="113" spans="1:20" x14ac:dyDescent="0.25">
      <c r="A113" s="146"/>
      <c r="B113" s="146"/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6"/>
      <c r="P113" s="146"/>
      <c r="Q113" s="146"/>
      <c r="R113" s="146"/>
      <c r="S113" s="146"/>
      <c r="T113" s="146"/>
    </row>
    <row r="114" spans="1:20" x14ac:dyDescent="0.25">
      <c r="A114" s="146"/>
      <c r="B114" s="146"/>
      <c r="C114" s="146"/>
      <c r="D114" s="146"/>
      <c r="E114" s="146"/>
      <c r="F114" s="146"/>
      <c r="G114" s="146"/>
      <c r="H114" s="146"/>
      <c r="I114" s="146"/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</row>
    <row r="115" spans="1:20" x14ac:dyDescent="0.25">
      <c r="A115" s="146"/>
      <c r="B115" s="146"/>
      <c r="C115" s="146"/>
      <c r="D115" s="146"/>
      <c r="E115" s="146"/>
      <c r="F115" s="146"/>
      <c r="G115" s="146"/>
      <c r="H115" s="146"/>
      <c r="I115" s="146"/>
      <c r="J115" s="146"/>
      <c r="K115" s="146"/>
      <c r="L115" s="146"/>
      <c r="M115" s="146"/>
      <c r="N115" s="146"/>
      <c r="O115" s="146"/>
      <c r="P115" s="146"/>
      <c r="Q115" s="146"/>
      <c r="R115" s="146"/>
      <c r="S115" s="146"/>
      <c r="T115" s="146"/>
    </row>
    <row r="116" spans="1:20" ht="15" customHeight="1" x14ac:dyDescent="0.25">
      <c r="A116" s="146"/>
      <c r="B116" s="146"/>
      <c r="C116" s="146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  <c r="N116" s="146"/>
      <c r="O116" s="146"/>
      <c r="P116" s="146"/>
      <c r="Q116" s="146"/>
      <c r="R116" s="146"/>
      <c r="S116" s="146"/>
      <c r="T116" s="146"/>
    </row>
    <row r="117" spans="1:20" ht="15" customHeight="1" x14ac:dyDescent="0.25">
      <c r="A117" s="146"/>
      <c r="B117" s="146"/>
      <c r="C117" s="146"/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  <c r="N117" s="146"/>
      <c r="O117" s="146"/>
      <c r="P117" s="146"/>
      <c r="Q117" s="146"/>
      <c r="R117" s="146"/>
      <c r="S117" s="146"/>
      <c r="T117" s="146"/>
    </row>
    <row r="118" spans="1:20" x14ac:dyDescent="0.25">
      <c r="A118" s="146"/>
      <c r="B118" s="146"/>
      <c r="C118" s="146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6"/>
      <c r="P118" s="146"/>
      <c r="Q118" s="146"/>
      <c r="R118" s="146"/>
      <c r="S118" s="146"/>
      <c r="T118" s="146"/>
    </row>
    <row r="119" spans="1:20" x14ac:dyDescent="0.25">
      <c r="A119" s="146"/>
      <c r="B119" s="146"/>
      <c r="C119" s="146"/>
      <c r="D119" s="146"/>
      <c r="E119" s="146"/>
      <c r="F119" s="146"/>
      <c r="G119" s="146"/>
      <c r="H119" s="146"/>
      <c r="I119" s="146"/>
      <c r="J119" s="146"/>
      <c r="K119" s="146"/>
      <c r="L119" s="146"/>
      <c r="M119" s="146"/>
      <c r="N119" s="146"/>
      <c r="O119" s="146"/>
      <c r="P119" s="146"/>
      <c r="Q119" s="146"/>
      <c r="R119" s="146"/>
      <c r="S119" s="146"/>
      <c r="T119" s="146"/>
    </row>
    <row r="120" spans="1:20" x14ac:dyDescent="0.25">
      <c r="A120" s="146"/>
      <c r="B120" s="146"/>
      <c r="C120" s="146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  <c r="N120" s="146"/>
      <c r="O120" s="146"/>
      <c r="P120" s="146"/>
      <c r="Q120" s="146"/>
      <c r="R120" s="146"/>
      <c r="S120" s="146"/>
      <c r="T120" s="146"/>
    </row>
    <row r="121" spans="1:20" x14ac:dyDescent="0.25">
      <c r="A121" s="146"/>
      <c r="B121" s="146"/>
      <c r="C121" s="146"/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  <c r="O121" s="146"/>
      <c r="P121" s="146"/>
      <c r="Q121" s="146"/>
      <c r="R121" s="146"/>
      <c r="S121" s="146"/>
      <c r="T121" s="146"/>
    </row>
    <row r="122" spans="1:20" x14ac:dyDescent="0.25">
      <c r="A122" s="146"/>
      <c r="B122" s="146"/>
      <c r="C122" s="146"/>
      <c r="D122" s="146"/>
      <c r="E122" s="146"/>
      <c r="F122" s="146"/>
      <c r="G122" s="146"/>
      <c r="H122" s="146"/>
      <c r="I122" s="146"/>
      <c r="J122" s="146"/>
      <c r="K122" s="146"/>
      <c r="L122" s="146"/>
      <c r="M122" s="146"/>
      <c r="N122" s="146"/>
      <c r="O122" s="146"/>
      <c r="P122" s="146"/>
      <c r="Q122" s="146"/>
      <c r="R122" s="146"/>
      <c r="S122" s="146"/>
      <c r="T122" s="146"/>
    </row>
    <row r="123" spans="1:20" x14ac:dyDescent="0.25">
      <c r="A123" s="146"/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  <c r="L123" s="146"/>
      <c r="M123" s="146"/>
      <c r="N123" s="146"/>
      <c r="O123" s="146"/>
      <c r="P123" s="146"/>
      <c r="Q123" s="146"/>
      <c r="R123" s="146"/>
      <c r="S123" s="146"/>
      <c r="T123" s="146"/>
    </row>
    <row r="124" spans="1:20" x14ac:dyDescent="0.25">
      <c r="A124" s="146"/>
      <c r="B124" s="146"/>
      <c r="C124" s="146"/>
      <c r="D124" s="146"/>
      <c r="E124" s="146"/>
      <c r="F124" s="146"/>
      <c r="G124" s="146"/>
      <c r="H124" s="146"/>
      <c r="I124" s="146"/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</row>
    <row r="125" spans="1:20" x14ac:dyDescent="0.25">
      <c r="A125" s="146"/>
      <c r="B125" s="146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146"/>
      <c r="T125" s="146"/>
    </row>
    <row r="126" spans="1:20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</row>
    <row r="127" spans="1:20" x14ac:dyDescent="0.25">
      <c r="A127" s="146"/>
      <c r="B127" s="146"/>
      <c r="C127" s="146"/>
      <c r="D127" s="146"/>
      <c r="E127" s="146"/>
      <c r="F127" s="146"/>
      <c r="G127" s="146"/>
      <c r="H127" s="146"/>
      <c r="I127" s="146"/>
      <c r="J127" s="146"/>
      <c r="K127" s="146"/>
      <c r="L127" s="146"/>
      <c r="M127" s="146"/>
      <c r="N127" s="146"/>
      <c r="O127" s="146"/>
      <c r="P127" s="146"/>
      <c r="Q127" s="146"/>
      <c r="R127" s="146"/>
      <c r="S127" s="146"/>
      <c r="T127" s="146"/>
    </row>
    <row r="128" spans="1:20" x14ac:dyDescent="0.25">
      <c r="A128" s="146"/>
      <c r="B128" s="146"/>
      <c r="C128" s="146"/>
      <c r="D128" s="146"/>
      <c r="E128" s="146"/>
      <c r="F128" s="146"/>
      <c r="G128" s="146"/>
      <c r="H128" s="146"/>
      <c r="I128" s="146"/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</row>
    <row r="129" spans="1:20" x14ac:dyDescent="0.25">
      <c r="A129" s="146"/>
      <c r="B129" s="146"/>
      <c r="C129" s="146"/>
      <c r="D129" s="146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  <c r="O129" s="146"/>
      <c r="P129" s="146"/>
      <c r="Q129" s="146"/>
      <c r="R129" s="146"/>
      <c r="S129" s="146"/>
      <c r="T129" s="146"/>
    </row>
    <row r="130" spans="1:20" x14ac:dyDescent="0.25">
      <c r="A130" s="146"/>
      <c r="B130" s="146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</row>
    <row r="131" spans="1:20" x14ac:dyDescent="0.25">
      <c r="A131" s="146"/>
      <c r="B131" s="146"/>
      <c r="C131" s="146"/>
      <c r="D131" s="146"/>
      <c r="E131" s="146"/>
      <c r="F131" s="146"/>
      <c r="G131" s="146"/>
      <c r="H131" s="146"/>
      <c r="I131" s="146"/>
      <c r="J131" s="146"/>
      <c r="K131" s="146"/>
      <c r="L131" s="146"/>
      <c r="M131" s="146"/>
      <c r="N131" s="146"/>
      <c r="O131" s="146"/>
      <c r="P131" s="146"/>
      <c r="Q131" s="146"/>
      <c r="R131" s="146"/>
      <c r="S131" s="146"/>
      <c r="T131" s="146"/>
    </row>
    <row r="132" spans="1:20" x14ac:dyDescent="0.25">
      <c r="A132" s="146"/>
      <c r="B132" s="146"/>
      <c r="C132" s="146"/>
      <c r="D132" s="146"/>
      <c r="E132" s="146"/>
      <c r="F132" s="146"/>
      <c r="G132" s="146"/>
      <c r="H132" s="146"/>
      <c r="I132" s="146"/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</row>
    <row r="133" spans="1:20" x14ac:dyDescent="0.25">
      <c r="A133" s="146"/>
      <c r="B133" s="146"/>
      <c r="C133" s="146"/>
      <c r="D133" s="146"/>
      <c r="E133" s="146"/>
      <c r="F133" s="146"/>
      <c r="G133" s="146"/>
      <c r="H133" s="146"/>
      <c r="I133" s="146"/>
      <c r="J133" s="146"/>
      <c r="K133" s="146"/>
      <c r="L133" s="146"/>
      <c r="M133" s="146"/>
      <c r="N133" s="146"/>
      <c r="O133" s="146"/>
      <c r="P133" s="146"/>
      <c r="Q133" s="146"/>
      <c r="R133" s="146"/>
      <c r="S133" s="146"/>
      <c r="T133" s="146"/>
    </row>
    <row r="134" spans="1:20" x14ac:dyDescent="0.25">
      <c r="A134" s="146"/>
      <c r="B134" s="146"/>
      <c r="C134" s="146"/>
      <c r="D134" s="146"/>
      <c r="E134" s="146"/>
      <c r="F134" s="146"/>
      <c r="G134" s="146"/>
      <c r="H134" s="146"/>
      <c r="I134" s="146"/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</row>
    <row r="135" spans="1:20" x14ac:dyDescent="0.25">
      <c r="A135" s="146"/>
      <c r="B135" s="146"/>
      <c r="C135" s="146"/>
      <c r="D135" s="146"/>
      <c r="E135" s="146"/>
      <c r="F135" s="146"/>
      <c r="G135" s="146"/>
      <c r="H135" s="146"/>
      <c r="I135" s="146"/>
      <c r="J135" s="146"/>
      <c r="K135" s="146"/>
      <c r="L135" s="146"/>
      <c r="M135" s="146"/>
      <c r="N135" s="146"/>
      <c r="O135" s="146"/>
      <c r="P135" s="146"/>
      <c r="Q135" s="146"/>
      <c r="R135" s="146"/>
      <c r="S135" s="146"/>
      <c r="T135" s="146"/>
    </row>
    <row r="136" spans="1:20" x14ac:dyDescent="0.25">
      <c r="A136" s="146"/>
      <c r="B136" s="146"/>
      <c r="C136" s="146"/>
      <c r="D136" s="146"/>
      <c r="E136" s="146"/>
      <c r="F136" s="146"/>
      <c r="G136" s="146"/>
      <c r="H136" s="146"/>
      <c r="I136" s="146"/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</row>
    <row r="137" spans="1:20" x14ac:dyDescent="0.25">
      <c r="A137" s="146"/>
      <c r="B137" s="146"/>
      <c r="C137" s="146"/>
      <c r="D137" s="146"/>
      <c r="E137" s="146"/>
      <c r="F137" s="146"/>
      <c r="G137" s="146"/>
      <c r="H137" s="146"/>
      <c r="I137" s="146"/>
      <c r="J137" s="146"/>
      <c r="K137" s="146"/>
      <c r="L137" s="146"/>
      <c r="M137" s="146"/>
      <c r="N137" s="146"/>
      <c r="O137" s="146"/>
      <c r="P137" s="146"/>
      <c r="Q137" s="146"/>
      <c r="R137" s="146"/>
      <c r="S137" s="146"/>
      <c r="T137" s="146"/>
    </row>
    <row r="138" spans="1:20" x14ac:dyDescent="0.25">
      <c r="A138" s="146"/>
      <c r="B138" s="146"/>
      <c r="C138" s="146"/>
      <c r="D138" s="146"/>
      <c r="E138" s="146"/>
      <c r="F138" s="146"/>
      <c r="G138" s="146"/>
      <c r="H138" s="146"/>
      <c r="I138" s="146"/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</row>
    <row r="139" spans="1:20" x14ac:dyDescent="0.25">
      <c r="A139" s="146"/>
      <c r="B139" s="146"/>
      <c r="C139" s="146"/>
      <c r="D139" s="146"/>
      <c r="E139" s="146"/>
      <c r="F139" s="146"/>
      <c r="G139" s="146"/>
      <c r="H139" s="146"/>
      <c r="I139" s="146"/>
      <c r="J139" s="146"/>
      <c r="K139" s="146"/>
      <c r="L139" s="146"/>
      <c r="M139" s="146"/>
      <c r="N139" s="146"/>
      <c r="O139" s="146"/>
      <c r="P139" s="146"/>
      <c r="Q139" s="146"/>
      <c r="R139" s="146"/>
      <c r="S139" s="146"/>
      <c r="T139" s="146"/>
    </row>
    <row r="140" spans="1:20" x14ac:dyDescent="0.25">
      <c r="A140" s="146"/>
      <c r="B140" s="146"/>
      <c r="C140" s="146"/>
      <c r="D140" s="146"/>
      <c r="E140" s="146"/>
      <c r="F140" s="146"/>
      <c r="G140" s="146"/>
      <c r="H140" s="146"/>
      <c r="I140" s="146"/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</row>
    <row r="141" spans="1:20" x14ac:dyDescent="0.25">
      <c r="A141" s="146"/>
      <c r="B141" s="146"/>
      <c r="C141" s="146"/>
      <c r="D141" s="146"/>
      <c r="E141" s="146"/>
      <c r="F141" s="146"/>
      <c r="G141" s="146"/>
      <c r="H141" s="146"/>
      <c r="I141" s="146"/>
      <c r="J141" s="146"/>
      <c r="K141" s="146"/>
      <c r="L141" s="146"/>
      <c r="M141" s="146"/>
      <c r="N141" s="146"/>
      <c r="O141" s="146"/>
      <c r="P141" s="146"/>
      <c r="Q141" s="146"/>
      <c r="R141" s="146"/>
      <c r="S141" s="146"/>
      <c r="T141" s="146"/>
    </row>
    <row r="142" spans="1:20" ht="15" customHeight="1" x14ac:dyDescent="0.25">
      <c r="A142" s="146"/>
      <c r="B142" s="146"/>
      <c r="C142" s="146"/>
      <c r="D142" s="146"/>
      <c r="E142" s="146"/>
      <c r="F142" s="146"/>
      <c r="G142" s="146"/>
      <c r="H142" s="146"/>
      <c r="I142" s="146"/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</row>
    <row r="143" spans="1:20" ht="27.75" customHeight="1" x14ac:dyDescent="0.25">
      <c r="A143" s="146"/>
      <c r="B143" s="146"/>
      <c r="C143" s="146"/>
      <c r="D143" s="146"/>
      <c r="E143" s="146"/>
      <c r="F143" s="146"/>
      <c r="G143" s="146"/>
      <c r="H143" s="146"/>
      <c r="I143" s="146"/>
      <c r="J143" s="146"/>
      <c r="K143" s="146"/>
      <c r="L143" s="146"/>
      <c r="M143" s="146"/>
      <c r="N143" s="146"/>
      <c r="O143" s="146"/>
      <c r="P143" s="146"/>
      <c r="Q143" s="146"/>
      <c r="R143" s="146"/>
      <c r="S143" s="146"/>
      <c r="T143" s="146"/>
    </row>
    <row r="144" spans="1:20" ht="27.75" customHeight="1" x14ac:dyDescent="0.25">
      <c r="A144" s="146"/>
      <c r="B144" s="146"/>
      <c r="C144" s="146"/>
      <c r="D144" s="146"/>
      <c r="E144" s="146"/>
      <c r="F144" s="146"/>
      <c r="G144" s="146"/>
      <c r="H144" s="146"/>
      <c r="I144" s="146"/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</row>
    <row r="145" spans="1:20" ht="27.75" customHeight="1" x14ac:dyDescent="0.25">
      <c r="A145" s="146"/>
      <c r="B145" s="146"/>
      <c r="C145" s="146"/>
      <c r="D145" s="146"/>
      <c r="E145" s="146"/>
      <c r="F145" s="146"/>
      <c r="G145" s="146"/>
      <c r="H145" s="146"/>
      <c r="I145" s="146"/>
      <c r="J145" s="146"/>
      <c r="K145" s="146"/>
      <c r="L145" s="146"/>
      <c r="M145" s="146"/>
      <c r="N145" s="146"/>
      <c r="O145" s="146"/>
      <c r="P145" s="146"/>
      <c r="Q145" s="146"/>
      <c r="R145" s="146"/>
      <c r="S145" s="146"/>
      <c r="T145" s="146"/>
    </row>
    <row r="146" spans="1:20" x14ac:dyDescent="0.25">
      <c r="A146" s="146"/>
      <c r="B146" s="146"/>
      <c r="C146" s="146"/>
      <c r="D146" s="146"/>
      <c r="E146" s="146"/>
      <c r="F146" s="146"/>
      <c r="G146" s="146"/>
      <c r="H146" s="146"/>
      <c r="I146" s="146"/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</row>
    <row r="147" spans="1:20" x14ac:dyDescent="0.25">
      <c r="A147" s="146"/>
      <c r="B147" s="146"/>
      <c r="C147" s="146"/>
      <c r="D147" s="146"/>
      <c r="E147" s="146"/>
      <c r="F147" s="146"/>
      <c r="G147" s="146"/>
      <c r="H147" s="146"/>
      <c r="I147" s="146"/>
      <c r="J147" s="146"/>
      <c r="K147" s="146"/>
      <c r="L147" s="146"/>
      <c r="M147" s="146"/>
      <c r="N147" s="146"/>
      <c r="O147" s="146"/>
      <c r="P147" s="146"/>
      <c r="Q147" s="146"/>
      <c r="R147" s="146"/>
      <c r="S147" s="146"/>
      <c r="T147" s="146"/>
    </row>
    <row r="148" spans="1:20" x14ac:dyDescent="0.25">
      <c r="A148" s="146"/>
      <c r="B148" s="146"/>
      <c r="C148" s="146"/>
      <c r="D148" s="146"/>
      <c r="E148" s="146"/>
      <c r="F148" s="146"/>
      <c r="G148" s="146"/>
      <c r="H148" s="146"/>
      <c r="I148" s="146"/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</row>
    <row r="149" spans="1:20" x14ac:dyDescent="0.25">
      <c r="A149" s="146"/>
      <c r="B149" s="146"/>
      <c r="C149" s="146"/>
      <c r="D149" s="146"/>
      <c r="E149" s="146"/>
      <c r="F149" s="146"/>
      <c r="G149" s="146"/>
      <c r="H149" s="146"/>
      <c r="I149" s="146"/>
      <c r="J149" s="146"/>
      <c r="K149" s="146"/>
      <c r="L149" s="146"/>
      <c r="M149" s="146"/>
      <c r="N149" s="146"/>
      <c r="O149" s="146"/>
      <c r="P149" s="146"/>
      <c r="Q149" s="146"/>
      <c r="R149" s="146"/>
      <c r="S149" s="146"/>
      <c r="T149" s="146"/>
    </row>
    <row r="150" spans="1:20" x14ac:dyDescent="0.25">
      <c r="A150" s="146"/>
      <c r="B150" s="146"/>
      <c r="C150" s="146"/>
      <c r="D150" s="146"/>
      <c r="E150" s="146"/>
      <c r="F150" s="146"/>
      <c r="G150" s="146"/>
      <c r="H150" s="146"/>
      <c r="I150" s="146"/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</row>
    <row r="151" spans="1:20" x14ac:dyDescent="0.25">
      <c r="A151" s="146"/>
      <c r="B151" s="146"/>
      <c r="C151" s="146"/>
      <c r="D151" s="146"/>
      <c r="E151" s="146"/>
      <c r="F151" s="146"/>
      <c r="G151" s="146"/>
      <c r="H151" s="146"/>
      <c r="I151" s="146"/>
      <c r="J151" s="146"/>
      <c r="K151" s="146"/>
      <c r="L151" s="146"/>
      <c r="M151" s="146"/>
      <c r="N151" s="146"/>
      <c r="O151" s="146"/>
      <c r="P151" s="146"/>
      <c r="Q151" s="146"/>
      <c r="R151" s="146"/>
      <c r="S151" s="146"/>
      <c r="T151" s="146"/>
    </row>
    <row r="152" spans="1:20" x14ac:dyDescent="0.25">
      <c r="A152" s="146"/>
      <c r="B152" s="146"/>
      <c r="C152" s="146"/>
      <c r="D152" s="146"/>
      <c r="E152" s="146"/>
      <c r="F152" s="146"/>
      <c r="G152" s="146"/>
      <c r="H152" s="146"/>
      <c r="I152" s="146"/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</row>
    <row r="153" spans="1:20" x14ac:dyDescent="0.25">
      <c r="A153" s="146"/>
      <c r="B153" s="146"/>
      <c r="C153" s="146"/>
      <c r="D153" s="146"/>
      <c r="E153" s="146"/>
      <c r="F153" s="146"/>
      <c r="G153" s="146"/>
      <c r="H153" s="146"/>
      <c r="I153" s="146"/>
      <c r="J153" s="146"/>
      <c r="K153" s="146"/>
      <c r="L153" s="146"/>
      <c r="M153" s="146"/>
      <c r="N153" s="146"/>
      <c r="O153" s="146"/>
      <c r="P153" s="146"/>
      <c r="Q153" s="146"/>
      <c r="R153" s="146"/>
      <c r="S153" s="146"/>
      <c r="T153" s="146"/>
    </row>
    <row r="154" spans="1:20" x14ac:dyDescent="0.25">
      <c r="A154" s="146"/>
      <c r="B154" s="146"/>
      <c r="C154" s="146"/>
      <c r="D154" s="146"/>
      <c r="E154" s="146"/>
      <c r="F154" s="146"/>
      <c r="G154" s="146"/>
      <c r="H154" s="146"/>
      <c r="I154" s="146"/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</row>
    <row r="155" spans="1:20" x14ac:dyDescent="0.25">
      <c r="A155" s="146"/>
      <c r="B155" s="146"/>
      <c r="C155" s="146"/>
      <c r="D155" s="146"/>
      <c r="E155" s="146"/>
      <c r="F155" s="146"/>
      <c r="G155" s="146"/>
      <c r="H155" s="146"/>
      <c r="I155" s="146"/>
      <c r="J155" s="146"/>
      <c r="K155" s="146"/>
      <c r="L155" s="146"/>
      <c r="M155" s="146"/>
      <c r="N155" s="146"/>
      <c r="O155" s="146"/>
      <c r="P155" s="146"/>
      <c r="Q155" s="146"/>
      <c r="R155" s="146"/>
      <c r="S155" s="146"/>
      <c r="T155" s="146"/>
    </row>
    <row r="156" spans="1:20" x14ac:dyDescent="0.25">
      <c r="A156" s="146"/>
      <c r="B156" s="146"/>
      <c r="C156" s="146"/>
      <c r="D156" s="146"/>
      <c r="E156" s="146"/>
      <c r="F156" s="146"/>
      <c r="G156" s="146"/>
      <c r="H156" s="146"/>
      <c r="I156" s="146"/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</row>
    <row r="157" spans="1:20" x14ac:dyDescent="0.25">
      <c r="A157" s="146"/>
      <c r="B157" s="146"/>
      <c r="C157" s="146"/>
      <c r="D157" s="146"/>
      <c r="E157" s="146"/>
      <c r="F157" s="146"/>
      <c r="G157" s="146"/>
      <c r="H157" s="146"/>
      <c r="I157" s="146"/>
      <c r="J157" s="146"/>
      <c r="K157" s="146"/>
      <c r="L157" s="146"/>
      <c r="M157" s="146"/>
      <c r="N157" s="146"/>
      <c r="O157" s="146"/>
      <c r="P157" s="146"/>
      <c r="Q157" s="146"/>
      <c r="R157" s="146"/>
      <c r="S157" s="146"/>
      <c r="T157" s="146"/>
    </row>
    <row r="158" spans="1:20" x14ac:dyDescent="0.25">
      <c r="A158" s="146"/>
      <c r="B158" s="146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</row>
    <row r="159" spans="1:20" x14ac:dyDescent="0.25">
      <c r="A159" s="146"/>
      <c r="B159" s="146"/>
      <c r="C159" s="146"/>
      <c r="D159" s="146"/>
      <c r="E159" s="146"/>
      <c r="F159" s="146"/>
      <c r="G159" s="146"/>
      <c r="H159" s="146"/>
      <c r="I159" s="146"/>
      <c r="J159" s="146"/>
      <c r="K159" s="146"/>
      <c r="L159" s="146"/>
      <c r="M159" s="146"/>
      <c r="N159" s="146"/>
      <c r="O159" s="146"/>
      <c r="P159" s="146"/>
      <c r="Q159" s="146"/>
      <c r="R159" s="146"/>
      <c r="S159" s="146"/>
      <c r="T159" s="146"/>
    </row>
    <row r="160" spans="1:20" x14ac:dyDescent="0.25">
      <c r="A160" s="146"/>
      <c r="B160" s="146"/>
      <c r="C160" s="146"/>
      <c r="D160" s="146"/>
      <c r="E160" s="146"/>
      <c r="F160" s="146"/>
      <c r="G160" s="146"/>
      <c r="H160" s="146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</row>
    <row r="161" spans="1:20" x14ac:dyDescent="0.25">
      <c r="A161" s="146"/>
      <c r="B161" s="146"/>
      <c r="C161" s="146"/>
      <c r="D161" s="146"/>
      <c r="E161" s="146"/>
      <c r="F161" s="146"/>
      <c r="G161" s="146"/>
      <c r="H161" s="146"/>
      <c r="I161" s="146"/>
      <c r="J161" s="146"/>
      <c r="K161" s="146"/>
      <c r="L161" s="146"/>
      <c r="M161" s="146"/>
      <c r="N161" s="146"/>
      <c r="O161" s="146"/>
      <c r="P161" s="146"/>
      <c r="Q161" s="146"/>
      <c r="R161" s="146"/>
      <c r="S161" s="146"/>
      <c r="T161" s="146"/>
    </row>
    <row r="162" spans="1:20" x14ac:dyDescent="0.25">
      <c r="A162" s="146"/>
      <c r="B162" s="146"/>
      <c r="C162" s="146"/>
      <c r="D162" s="146"/>
      <c r="E162" s="146"/>
      <c r="F162" s="146"/>
      <c r="G162" s="146"/>
      <c r="H162" s="146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</row>
    <row r="163" spans="1:20" x14ac:dyDescent="0.25">
      <c r="A163" s="146"/>
      <c r="B163" s="146"/>
      <c r="C163" s="146"/>
      <c r="D163" s="146"/>
      <c r="E163" s="146"/>
      <c r="F163" s="146"/>
      <c r="G163" s="146"/>
      <c r="H163" s="146"/>
      <c r="I163" s="146"/>
      <c r="J163" s="146"/>
      <c r="K163" s="146"/>
      <c r="L163" s="146"/>
      <c r="M163" s="146"/>
      <c r="N163" s="146"/>
      <c r="O163" s="146"/>
      <c r="P163" s="146"/>
      <c r="Q163" s="146"/>
      <c r="R163" s="146"/>
      <c r="S163" s="146"/>
      <c r="T163" s="146"/>
    </row>
    <row r="164" spans="1:20" x14ac:dyDescent="0.25">
      <c r="A164" s="146"/>
      <c r="B164" s="146"/>
      <c r="C164" s="146"/>
      <c r="D164" s="146"/>
      <c r="E164" s="146"/>
      <c r="F164" s="146"/>
      <c r="G164" s="146"/>
      <c r="H164" s="146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</row>
    <row r="165" spans="1:20" x14ac:dyDescent="0.25">
      <c r="A165" s="146"/>
      <c r="B165" s="146"/>
      <c r="C165" s="146"/>
      <c r="D165" s="146"/>
      <c r="E165" s="146"/>
      <c r="F165" s="146"/>
      <c r="G165" s="146"/>
      <c r="H165" s="146"/>
      <c r="I165" s="146"/>
      <c r="J165" s="146"/>
      <c r="K165" s="146"/>
      <c r="L165" s="146"/>
      <c r="M165" s="146"/>
      <c r="N165" s="146"/>
      <c r="O165" s="146"/>
      <c r="P165" s="146"/>
      <c r="Q165" s="146"/>
      <c r="R165" s="146"/>
      <c r="S165" s="146"/>
      <c r="T165" s="146"/>
    </row>
    <row r="166" spans="1:20" x14ac:dyDescent="0.25">
      <c r="A166" s="146"/>
      <c r="B166" s="146"/>
      <c r="C166" s="146"/>
      <c r="D166" s="146"/>
      <c r="E166" s="146"/>
      <c r="F166" s="146"/>
      <c r="G166" s="146"/>
      <c r="H166" s="146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</row>
    <row r="167" spans="1:20" x14ac:dyDescent="0.25">
      <c r="A167" s="146"/>
      <c r="B167" s="146"/>
      <c r="C167" s="146"/>
      <c r="D167" s="146"/>
      <c r="E167" s="146"/>
      <c r="F167" s="146"/>
      <c r="G167" s="146"/>
      <c r="H167" s="146"/>
      <c r="I167" s="146"/>
      <c r="J167" s="146"/>
      <c r="K167" s="146"/>
      <c r="L167" s="146"/>
      <c r="M167" s="146"/>
      <c r="N167" s="146"/>
      <c r="O167" s="146"/>
      <c r="P167" s="146"/>
      <c r="Q167" s="146"/>
      <c r="R167" s="146"/>
      <c r="S167" s="146"/>
      <c r="T167" s="146"/>
    </row>
    <row r="168" spans="1:20" x14ac:dyDescent="0.25">
      <c r="A168" s="146"/>
      <c r="B168" s="146"/>
      <c r="C168" s="146"/>
      <c r="D168" s="146"/>
      <c r="E168" s="146"/>
      <c r="F168" s="146"/>
      <c r="G168" s="146"/>
      <c r="H168" s="146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</row>
    <row r="169" spans="1:20" x14ac:dyDescent="0.25">
      <c r="A169" s="146"/>
      <c r="B169" s="146"/>
      <c r="C169" s="146"/>
      <c r="D169" s="146"/>
      <c r="E169" s="146"/>
      <c r="F169" s="146"/>
      <c r="G169" s="146"/>
      <c r="H169" s="146"/>
      <c r="I169" s="146"/>
      <c r="J169" s="146"/>
      <c r="K169" s="146"/>
      <c r="L169" s="146"/>
      <c r="M169" s="146"/>
      <c r="N169" s="146"/>
      <c r="O169" s="146"/>
      <c r="P169" s="146"/>
      <c r="Q169" s="146"/>
      <c r="R169" s="146"/>
      <c r="S169" s="146"/>
      <c r="T169" s="146"/>
    </row>
    <row r="170" spans="1:20" x14ac:dyDescent="0.25">
      <c r="A170" s="146"/>
      <c r="B170" s="146"/>
      <c r="C170" s="146"/>
      <c r="D170" s="146"/>
      <c r="E170" s="146"/>
      <c r="F170" s="146"/>
      <c r="G170" s="146"/>
      <c r="H170" s="146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</row>
    <row r="171" spans="1:20" x14ac:dyDescent="0.25">
      <c r="A171" s="146"/>
      <c r="B171" s="146"/>
      <c r="C171" s="146"/>
      <c r="D171" s="146"/>
      <c r="E171" s="146"/>
      <c r="F171" s="146"/>
      <c r="G171" s="146"/>
      <c r="H171" s="146"/>
      <c r="I171" s="146"/>
      <c r="J171" s="146"/>
      <c r="K171" s="146"/>
      <c r="L171" s="146"/>
      <c r="M171" s="146"/>
      <c r="N171" s="146"/>
      <c r="O171" s="146"/>
      <c r="P171" s="146"/>
      <c r="Q171" s="146"/>
      <c r="R171" s="146"/>
      <c r="S171" s="146"/>
      <c r="T171" s="146"/>
    </row>
    <row r="172" spans="1:20" x14ac:dyDescent="0.25">
      <c r="A172" s="146"/>
      <c r="B172" s="146"/>
      <c r="C172" s="146"/>
      <c r="D172" s="146"/>
      <c r="E172" s="146"/>
      <c r="F172" s="146"/>
      <c r="G172" s="146"/>
      <c r="H172" s="146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</row>
    <row r="173" spans="1:20" x14ac:dyDescent="0.25">
      <c r="A173" s="146"/>
      <c r="B173" s="146"/>
      <c r="C173" s="146"/>
      <c r="D173" s="146"/>
      <c r="E173" s="146"/>
      <c r="F173" s="146"/>
      <c r="G173" s="146"/>
      <c r="H173" s="146"/>
      <c r="I173" s="146"/>
      <c r="J173" s="146"/>
      <c r="K173" s="146"/>
      <c r="L173" s="146"/>
      <c r="M173" s="146"/>
      <c r="N173" s="146"/>
      <c r="O173" s="146"/>
      <c r="P173" s="146"/>
      <c r="Q173" s="146"/>
      <c r="R173" s="146"/>
      <c r="S173" s="146"/>
      <c r="T173" s="146"/>
    </row>
    <row r="174" spans="1:20" x14ac:dyDescent="0.25">
      <c r="A174" s="146"/>
      <c r="B174" s="146"/>
      <c r="C174" s="146"/>
      <c r="D174" s="146"/>
      <c r="E174" s="146"/>
      <c r="F174" s="146"/>
      <c r="G174" s="146"/>
      <c r="H174" s="146"/>
      <c r="I174" s="146"/>
      <c r="J174" s="146"/>
      <c r="K174" s="146"/>
      <c r="L174" s="146"/>
      <c r="M174" s="146"/>
      <c r="N174" s="146"/>
      <c r="O174" s="146"/>
      <c r="P174" s="146"/>
      <c r="Q174" s="146"/>
      <c r="R174" s="146"/>
      <c r="S174" s="146"/>
      <c r="T174" s="146"/>
    </row>
    <row r="175" spans="1:20" x14ac:dyDescent="0.25">
      <c r="A175" s="146"/>
      <c r="B175" s="146"/>
      <c r="C175" s="146"/>
      <c r="D175" s="146"/>
      <c r="E175" s="146"/>
      <c r="F175" s="146"/>
      <c r="G175" s="146"/>
      <c r="H175" s="146"/>
      <c r="I175" s="146"/>
      <c r="J175" s="146"/>
      <c r="K175" s="146"/>
      <c r="L175" s="146"/>
      <c r="M175" s="146"/>
      <c r="N175" s="146"/>
      <c r="O175" s="146"/>
      <c r="P175" s="146"/>
      <c r="Q175" s="146"/>
      <c r="R175" s="146"/>
      <c r="S175" s="146"/>
      <c r="T175" s="146"/>
    </row>
    <row r="176" spans="1:20" x14ac:dyDescent="0.25">
      <c r="A176" s="146"/>
      <c r="B176" s="146"/>
      <c r="C176" s="146"/>
      <c r="D176" s="146"/>
      <c r="E176" s="146"/>
      <c r="F176" s="146"/>
      <c r="G176" s="146"/>
      <c r="H176" s="146"/>
      <c r="I176" s="146"/>
      <c r="J176" s="146"/>
      <c r="K176" s="146"/>
      <c r="L176" s="146"/>
      <c r="M176" s="146"/>
      <c r="N176" s="146"/>
      <c r="O176" s="146"/>
      <c r="P176" s="146"/>
      <c r="Q176" s="146"/>
      <c r="R176" s="146"/>
      <c r="S176" s="146"/>
      <c r="T176" s="146"/>
    </row>
    <row r="177" spans="1:20" x14ac:dyDescent="0.25">
      <c r="A177" s="146"/>
      <c r="B177" s="146"/>
      <c r="C177" s="146"/>
      <c r="D177" s="146"/>
      <c r="E177" s="146"/>
      <c r="F177" s="146"/>
      <c r="G177" s="146"/>
      <c r="H177" s="146"/>
      <c r="I177" s="146"/>
      <c r="J177" s="146"/>
      <c r="K177" s="146"/>
      <c r="L177" s="146"/>
      <c r="M177" s="146"/>
      <c r="N177" s="146"/>
      <c r="O177" s="146"/>
      <c r="P177" s="146"/>
      <c r="Q177" s="146"/>
      <c r="R177" s="146"/>
      <c r="S177" s="146"/>
      <c r="T177" s="146"/>
    </row>
    <row r="178" spans="1:20" x14ac:dyDescent="0.25">
      <c r="A178" s="146"/>
      <c r="B178" s="146"/>
      <c r="C178" s="146"/>
      <c r="D178" s="146"/>
      <c r="E178" s="146"/>
      <c r="F178" s="146"/>
      <c r="G178" s="146"/>
      <c r="H178" s="146"/>
      <c r="I178" s="146"/>
      <c r="J178" s="146"/>
      <c r="K178" s="146"/>
      <c r="L178" s="146"/>
      <c r="M178" s="146"/>
      <c r="N178" s="146"/>
      <c r="O178" s="146"/>
      <c r="P178" s="146"/>
      <c r="Q178" s="146"/>
      <c r="R178" s="146"/>
      <c r="S178" s="146"/>
      <c r="T178" s="146"/>
    </row>
    <row r="179" spans="1:20" x14ac:dyDescent="0.25">
      <c r="A179" s="146"/>
      <c r="B179" s="146"/>
      <c r="C179" s="146"/>
      <c r="D179" s="146"/>
      <c r="E179" s="146"/>
      <c r="F179" s="146"/>
      <c r="G179" s="146"/>
      <c r="H179" s="146"/>
      <c r="I179" s="146"/>
      <c r="J179" s="146"/>
      <c r="K179" s="146"/>
      <c r="L179" s="146"/>
      <c r="M179" s="146"/>
      <c r="N179" s="146"/>
      <c r="O179" s="146"/>
      <c r="P179" s="146"/>
      <c r="Q179" s="146"/>
      <c r="R179" s="146"/>
      <c r="S179" s="146"/>
      <c r="T179" s="146"/>
    </row>
    <row r="180" spans="1:20" x14ac:dyDescent="0.25">
      <c r="A180" s="146"/>
      <c r="B180" s="146"/>
      <c r="C180" s="146"/>
      <c r="D180" s="146"/>
      <c r="E180" s="146"/>
      <c r="F180" s="146"/>
      <c r="G180" s="146"/>
      <c r="H180" s="146"/>
      <c r="I180" s="146"/>
      <c r="J180" s="146"/>
      <c r="K180" s="146"/>
      <c r="L180" s="146"/>
      <c r="M180" s="146"/>
      <c r="N180" s="146"/>
      <c r="O180" s="146"/>
      <c r="P180" s="146"/>
      <c r="Q180" s="146"/>
      <c r="R180" s="146"/>
      <c r="S180" s="146"/>
      <c r="T180" s="146"/>
    </row>
    <row r="181" spans="1:20" x14ac:dyDescent="0.25">
      <c r="A181" s="146"/>
      <c r="B181" s="146"/>
      <c r="C181" s="146"/>
      <c r="D181" s="146"/>
      <c r="E181" s="146"/>
      <c r="F181" s="146"/>
      <c r="G181" s="146"/>
      <c r="H181" s="146"/>
      <c r="I181" s="146"/>
      <c r="J181" s="146"/>
      <c r="K181" s="146"/>
      <c r="L181" s="146"/>
      <c r="M181" s="146"/>
      <c r="N181" s="146"/>
      <c r="O181" s="146"/>
      <c r="P181" s="146"/>
      <c r="Q181" s="146"/>
      <c r="R181" s="146"/>
      <c r="S181" s="146"/>
      <c r="T181" s="146"/>
    </row>
    <row r="182" spans="1:20" x14ac:dyDescent="0.25">
      <c r="A182" s="146"/>
      <c r="B182" s="146"/>
      <c r="C182" s="146"/>
      <c r="D182" s="146"/>
      <c r="E182" s="146"/>
      <c r="F182" s="146"/>
      <c r="G182" s="146"/>
      <c r="H182" s="146"/>
      <c r="I182" s="146"/>
      <c r="J182" s="146"/>
      <c r="K182" s="146"/>
      <c r="L182" s="146"/>
      <c r="M182" s="146"/>
      <c r="N182" s="146"/>
      <c r="O182" s="146"/>
      <c r="P182" s="146"/>
      <c r="Q182" s="146"/>
      <c r="R182" s="146"/>
      <c r="S182" s="146"/>
      <c r="T182" s="146"/>
    </row>
    <row r="183" spans="1:20" x14ac:dyDescent="0.25">
      <c r="A183" s="146"/>
      <c r="B183" s="146"/>
      <c r="C183" s="146"/>
      <c r="D183" s="146"/>
      <c r="E183" s="146"/>
      <c r="F183" s="146"/>
      <c r="G183" s="146"/>
      <c r="H183" s="146"/>
      <c r="I183" s="146"/>
      <c r="J183" s="146"/>
      <c r="K183" s="146"/>
      <c r="L183" s="146"/>
      <c r="M183" s="146"/>
      <c r="N183" s="146"/>
      <c r="O183" s="146"/>
      <c r="P183" s="146"/>
      <c r="Q183" s="146"/>
      <c r="R183" s="146"/>
      <c r="S183" s="146"/>
      <c r="T183" s="146"/>
    </row>
    <row r="184" spans="1:20" x14ac:dyDescent="0.25">
      <c r="A184" s="146"/>
      <c r="B184" s="146"/>
      <c r="C184" s="146"/>
      <c r="D184" s="146"/>
      <c r="E184" s="146"/>
      <c r="F184" s="146"/>
      <c r="G184" s="146"/>
      <c r="H184" s="146"/>
      <c r="I184" s="146"/>
      <c r="J184" s="146"/>
      <c r="K184" s="146"/>
      <c r="L184" s="146"/>
      <c r="M184" s="146"/>
      <c r="N184" s="146"/>
      <c r="O184" s="146"/>
      <c r="P184" s="146"/>
      <c r="Q184" s="146"/>
      <c r="R184" s="146"/>
      <c r="S184" s="146"/>
      <c r="T184" s="146"/>
    </row>
    <row r="185" spans="1:20" x14ac:dyDescent="0.25">
      <c r="A185" s="146"/>
      <c r="B185" s="146"/>
      <c r="C185" s="146"/>
      <c r="D185" s="146"/>
      <c r="E185" s="146"/>
      <c r="F185" s="146"/>
      <c r="G185" s="146"/>
      <c r="H185" s="146"/>
      <c r="I185" s="146"/>
      <c r="J185" s="146"/>
      <c r="K185" s="146"/>
      <c r="L185" s="146"/>
      <c r="M185" s="146"/>
      <c r="N185" s="146"/>
      <c r="O185" s="146"/>
      <c r="P185" s="146"/>
      <c r="Q185" s="146"/>
      <c r="R185" s="146"/>
      <c r="S185" s="146"/>
      <c r="T185" s="146"/>
    </row>
    <row r="186" spans="1:20" x14ac:dyDescent="0.25">
      <c r="A186" s="146"/>
      <c r="B186" s="146"/>
      <c r="C186" s="146"/>
      <c r="D186" s="146"/>
      <c r="E186" s="146"/>
      <c r="F186" s="146"/>
      <c r="G186" s="146"/>
      <c r="H186" s="146"/>
      <c r="I186" s="146"/>
      <c r="J186" s="146"/>
      <c r="K186" s="146"/>
      <c r="L186" s="146"/>
      <c r="M186" s="146"/>
      <c r="N186" s="146"/>
      <c r="O186" s="146"/>
      <c r="P186" s="146"/>
      <c r="Q186" s="146"/>
      <c r="R186" s="146"/>
      <c r="S186" s="146"/>
      <c r="T186" s="146"/>
    </row>
    <row r="187" spans="1:20" x14ac:dyDescent="0.25">
      <c r="A187" s="146"/>
      <c r="B187" s="146"/>
      <c r="C187" s="146"/>
      <c r="D187" s="146"/>
      <c r="E187" s="146"/>
      <c r="F187" s="146"/>
      <c r="G187" s="146"/>
      <c r="H187" s="146"/>
      <c r="I187" s="146"/>
      <c r="J187" s="146"/>
      <c r="K187" s="146"/>
      <c r="L187" s="146"/>
      <c r="M187" s="146"/>
      <c r="N187" s="146"/>
      <c r="O187" s="146"/>
      <c r="P187" s="146"/>
      <c r="Q187" s="146"/>
      <c r="R187" s="146"/>
      <c r="S187" s="146"/>
      <c r="T187" s="146"/>
    </row>
    <row r="188" spans="1:20" x14ac:dyDescent="0.25">
      <c r="A188" s="146"/>
      <c r="B188" s="146"/>
      <c r="C188" s="146"/>
      <c r="D188" s="146"/>
      <c r="E188" s="146"/>
      <c r="F188" s="146"/>
      <c r="G188" s="146"/>
      <c r="H188" s="146"/>
      <c r="I188" s="146"/>
      <c r="J188" s="146"/>
      <c r="K188" s="146"/>
      <c r="L188" s="146"/>
      <c r="M188" s="146"/>
      <c r="N188" s="146"/>
      <c r="O188" s="146"/>
      <c r="P188" s="146"/>
      <c r="Q188" s="146"/>
      <c r="R188" s="146"/>
      <c r="S188" s="146"/>
      <c r="T188" s="146"/>
    </row>
    <row r="189" spans="1:20" x14ac:dyDescent="0.25">
      <c r="A189" s="146"/>
      <c r="B189" s="146"/>
      <c r="C189" s="146"/>
      <c r="D189" s="146"/>
      <c r="E189" s="146"/>
      <c r="F189" s="146"/>
      <c r="G189" s="146"/>
      <c r="H189" s="146"/>
      <c r="I189" s="146"/>
      <c r="J189" s="146"/>
      <c r="K189" s="146"/>
      <c r="L189" s="146"/>
      <c r="M189" s="146"/>
      <c r="N189" s="146"/>
      <c r="O189" s="146"/>
      <c r="P189" s="146"/>
      <c r="Q189" s="146"/>
      <c r="R189" s="146"/>
      <c r="S189" s="146"/>
      <c r="T189" s="146"/>
    </row>
    <row r="190" spans="1:20" x14ac:dyDescent="0.25">
      <c r="A190" s="146"/>
      <c r="B190" s="146"/>
      <c r="C190" s="146"/>
      <c r="D190" s="146"/>
      <c r="E190" s="146"/>
      <c r="F190" s="146"/>
      <c r="G190" s="146"/>
      <c r="H190" s="146"/>
      <c r="I190" s="146"/>
      <c r="J190" s="146"/>
      <c r="K190" s="146"/>
      <c r="L190" s="146"/>
      <c r="M190" s="146"/>
      <c r="N190" s="146"/>
      <c r="O190" s="146"/>
      <c r="P190" s="146"/>
      <c r="Q190" s="146"/>
      <c r="R190" s="146"/>
      <c r="S190" s="146"/>
      <c r="T190" s="146"/>
    </row>
    <row r="191" spans="1:20" x14ac:dyDescent="0.25">
      <c r="A191" s="146"/>
      <c r="B191" s="146"/>
      <c r="C191" s="146"/>
      <c r="D191" s="146"/>
      <c r="E191" s="146"/>
      <c r="F191" s="146"/>
      <c r="G191" s="146"/>
      <c r="H191" s="146"/>
      <c r="I191" s="146"/>
      <c r="J191" s="146"/>
      <c r="K191" s="146"/>
      <c r="L191" s="146"/>
      <c r="M191" s="146"/>
      <c r="N191" s="146"/>
      <c r="O191" s="146"/>
      <c r="P191" s="146"/>
      <c r="Q191" s="146"/>
      <c r="R191" s="146"/>
      <c r="S191" s="146"/>
      <c r="T191" s="146"/>
    </row>
    <row r="192" spans="1:20" x14ac:dyDescent="0.25">
      <c r="A192" s="146"/>
      <c r="B192" s="146"/>
      <c r="C192" s="146"/>
      <c r="D192" s="146"/>
      <c r="E192" s="146"/>
      <c r="F192" s="146"/>
      <c r="G192" s="146"/>
      <c r="H192" s="146"/>
      <c r="I192" s="146"/>
      <c r="J192" s="146"/>
      <c r="K192" s="146"/>
      <c r="L192" s="146"/>
      <c r="M192" s="146"/>
      <c r="N192" s="146"/>
      <c r="O192" s="146"/>
      <c r="P192" s="146"/>
      <c r="Q192" s="146"/>
      <c r="R192" s="146"/>
      <c r="S192" s="146"/>
      <c r="T192" s="146"/>
    </row>
    <row r="193" spans="1:20" x14ac:dyDescent="0.25">
      <c r="A193" s="146"/>
      <c r="B193" s="146"/>
      <c r="C193" s="146"/>
      <c r="D193" s="146"/>
      <c r="E193" s="146"/>
      <c r="F193" s="146"/>
      <c r="G193" s="146"/>
      <c r="H193" s="146"/>
      <c r="I193" s="146"/>
      <c r="J193" s="146"/>
      <c r="K193" s="146"/>
      <c r="L193" s="146"/>
      <c r="M193" s="146"/>
      <c r="N193" s="146"/>
      <c r="O193" s="146"/>
      <c r="P193" s="146"/>
      <c r="Q193" s="146"/>
      <c r="R193" s="146"/>
      <c r="S193" s="146"/>
      <c r="T193" s="146"/>
    </row>
    <row r="194" spans="1:20" x14ac:dyDescent="0.25">
      <c r="A194" s="146"/>
      <c r="B194" s="146"/>
      <c r="C194" s="146"/>
      <c r="D194" s="146"/>
      <c r="E194" s="146"/>
      <c r="F194" s="146"/>
      <c r="G194" s="146"/>
      <c r="H194" s="146"/>
      <c r="I194" s="146"/>
      <c r="J194" s="146"/>
      <c r="K194" s="146"/>
      <c r="L194" s="146"/>
      <c r="M194" s="146"/>
      <c r="N194" s="146"/>
      <c r="O194" s="146"/>
      <c r="P194" s="146"/>
      <c r="Q194" s="146"/>
      <c r="R194" s="146"/>
      <c r="S194" s="146"/>
      <c r="T194" s="146"/>
    </row>
    <row r="195" spans="1:20" x14ac:dyDescent="0.25">
      <c r="A195" s="146"/>
      <c r="B195" s="146"/>
      <c r="C195" s="146"/>
      <c r="D195" s="146"/>
      <c r="E195" s="146"/>
      <c r="F195" s="146"/>
      <c r="G195" s="146"/>
      <c r="H195" s="146"/>
      <c r="I195" s="146"/>
      <c r="J195" s="146"/>
      <c r="K195" s="146"/>
      <c r="L195" s="146"/>
      <c r="M195" s="146"/>
      <c r="N195" s="146"/>
      <c r="O195" s="146"/>
      <c r="P195" s="146"/>
      <c r="Q195" s="146"/>
      <c r="R195" s="146"/>
      <c r="S195" s="146"/>
      <c r="T195" s="146"/>
    </row>
    <row r="196" spans="1:20" x14ac:dyDescent="0.25">
      <c r="A196" s="146"/>
      <c r="B196" s="146"/>
      <c r="C196" s="146"/>
      <c r="D196" s="146"/>
      <c r="E196" s="146"/>
      <c r="F196" s="146"/>
      <c r="G196" s="146"/>
      <c r="H196" s="146"/>
      <c r="I196" s="146"/>
      <c r="J196" s="146"/>
      <c r="K196" s="146"/>
      <c r="L196" s="146"/>
      <c r="M196" s="146"/>
      <c r="N196" s="146"/>
      <c r="O196" s="146"/>
      <c r="P196" s="146"/>
      <c r="Q196" s="146"/>
      <c r="R196" s="146"/>
      <c r="S196" s="146"/>
      <c r="T196" s="146"/>
    </row>
    <row r="197" spans="1:20" x14ac:dyDescent="0.25">
      <c r="A197" s="146"/>
      <c r="B197" s="146"/>
      <c r="C197" s="146"/>
      <c r="D197" s="146"/>
      <c r="E197" s="146"/>
      <c r="F197" s="146"/>
      <c r="G197" s="146"/>
      <c r="H197" s="146"/>
      <c r="I197" s="146"/>
      <c r="J197" s="146"/>
      <c r="K197" s="146"/>
      <c r="L197" s="146"/>
      <c r="M197" s="146"/>
      <c r="N197" s="146"/>
      <c r="O197" s="146"/>
      <c r="P197" s="146"/>
      <c r="Q197" s="146"/>
      <c r="R197" s="146"/>
      <c r="S197" s="146"/>
      <c r="T197" s="146"/>
    </row>
    <row r="198" spans="1:20" x14ac:dyDescent="0.25">
      <c r="A198" s="146"/>
      <c r="B198" s="146"/>
      <c r="C198" s="146"/>
      <c r="D198" s="146"/>
      <c r="E198" s="146"/>
      <c r="F198" s="146"/>
      <c r="G198" s="146"/>
      <c r="H198" s="146"/>
      <c r="I198" s="146"/>
      <c r="J198" s="146"/>
      <c r="K198" s="146"/>
      <c r="L198" s="146"/>
      <c r="M198" s="146"/>
      <c r="N198" s="146"/>
      <c r="O198" s="146"/>
      <c r="P198" s="146"/>
      <c r="Q198" s="146"/>
      <c r="R198" s="146"/>
      <c r="S198" s="146"/>
      <c r="T198" s="146"/>
    </row>
    <row r="199" spans="1:20" x14ac:dyDescent="0.25">
      <c r="A199" s="146"/>
      <c r="B199" s="146"/>
      <c r="C199" s="146"/>
      <c r="D199" s="146"/>
      <c r="E199" s="146"/>
      <c r="F199" s="146"/>
      <c r="G199" s="146"/>
      <c r="H199" s="146"/>
      <c r="I199" s="146"/>
      <c r="J199" s="146"/>
      <c r="K199" s="146"/>
      <c r="L199" s="146"/>
      <c r="M199" s="146"/>
      <c r="N199" s="146"/>
      <c r="O199" s="146"/>
      <c r="P199" s="146"/>
      <c r="Q199" s="146"/>
      <c r="R199" s="146"/>
      <c r="S199" s="146"/>
      <c r="T199" s="146"/>
    </row>
    <row r="200" spans="1:20" x14ac:dyDescent="0.25">
      <c r="A200" s="146"/>
      <c r="B200" s="146"/>
      <c r="C200" s="146"/>
      <c r="D200" s="146"/>
      <c r="E200" s="146"/>
      <c r="F200" s="146"/>
      <c r="G200" s="146"/>
      <c r="H200" s="146"/>
      <c r="I200" s="146"/>
      <c r="J200" s="146"/>
      <c r="K200" s="146"/>
      <c r="L200" s="146"/>
      <c r="M200" s="146"/>
      <c r="N200" s="146"/>
      <c r="O200" s="146"/>
      <c r="P200" s="146"/>
      <c r="Q200" s="146"/>
      <c r="R200" s="146"/>
      <c r="S200" s="146"/>
      <c r="T200" s="146"/>
    </row>
    <row r="201" spans="1:20" x14ac:dyDescent="0.25">
      <c r="A201" s="146"/>
      <c r="B201" s="146"/>
      <c r="C201" s="146"/>
      <c r="D201" s="146"/>
      <c r="E201" s="146"/>
      <c r="F201" s="146"/>
      <c r="G201" s="146"/>
      <c r="H201" s="146"/>
      <c r="I201" s="146"/>
      <c r="J201" s="146"/>
      <c r="K201" s="146"/>
      <c r="L201" s="146"/>
      <c r="M201" s="146"/>
      <c r="N201" s="146"/>
      <c r="O201" s="146"/>
      <c r="P201" s="146"/>
      <c r="Q201" s="146"/>
      <c r="R201" s="146"/>
      <c r="S201" s="146"/>
      <c r="T201" s="146"/>
    </row>
    <row r="202" spans="1:20" x14ac:dyDescent="0.25">
      <c r="A202" s="146"/>
      <c r="B202" s="146"/>
      <c r="C202" s="146"/>
      <c r="D202" s="146"/>
      <c r="E202" s="146"/>
      <c r="F202" s="146"/>
      <c r="G202" s="146"/>
      <c r="H202" s="146"/>
      <c r="I202" s="146"/>
      <c r="J202" s="146"/>
      <c r="K202" s="146"/>
      <c r="L202" s="146"/>
      <c r="M202" s="146"/>
      <c r="N202" s="146"/>
      <c r="O202" s="146"/>
      <c r="P202" s="146"/>
      <c r="Q202" s="146"/>
      <c r="R202" s="146"/>
      <c r="S202" s="146"/>
      <c r="T202" s="146"/>
    </row>
    <row r="203" spans="1:20" x14ac:dyDescent="0.25">
      <c r="A203" s="146"/>
      <c r="B203" s="146"/>
      <c r="C203" s="146"/>
      <c r="D203" s="146"/>
      <c r="E203" s="146"/>
      <c r="F203" s="146"/>
      <c r="G203" s="146"/>
      <c r="H203" s="146"/>
      <c r="I203" s="146"/>
      <c r="J203" s="146"/>
      <c r="K203" s="146"/>
      <c r="L203" s="146"/>
      <c r="M203" s="146"/>
      <c r="N203" s="146"/>
      <c r="O203" s="146"/>
      <c r="P203" s="146"/>
      <c r="Q203" s="146"/>
      <c r="R203" s="146"/>
      <c r="S203" s="146"/>
      <c r="T203" s="146"/>
    </row>
    <row r="204" spans="1:20" x14ac:dyDescent="0.25">
      <c r="A204" s="146"/>
      <c r="B204" s="146"/>
      <c r="C204" s="146"/>
      <c r="D204" s="146"/>
      <c r="E204" s="146"/>
      <c r="F204" s="146"/>
      <c r="G204" s="146"/>
      <c r="H204" s="146"/>
      <c r="I204" s="146"/>
      <c r="J204" s="146"/>
      <c r="K204" s="146"/>
      <c r="L204" s="146"/>
      <c r="M204" s="146"/>
      <c r="N204" s="146"/>
      <c r="O204" s="146"/>
      <c r="P204" s="146"/>
      <c r="Q204" s="146"/>
      <c r="R204" s="146"/>
      <c r="S204" s="146"/>
      <c r="T204" s="146"/>
    </row>
    <row r="205" spans="1:20" x14ac:dyDescent="0.25">
      <c r="A205" s="146"/>
      <c r="B205" s="146"/>
      <c r="C205" s="146"/>
      <c r="D205" s="146"/>
      <c r="E205" s="146"/>
      <c r="F205" s="146"/>
      <c r="G205" s="146"/>
      <c r="H205" s="146"/>
      <c r="I205" s="146"/>
      <c r="J205" s="146"/>
      <c r="K205" s="146"/>
      <c r="L205" s="146"/>
      <c r="M205" s="146"/>
      <c r="N205" s="146"/>
      <c r="O205" s="146"/>
      <c r="P205" s="146"/>
      <c r="Q205" s="146"/>
      <c r="R205" s="146"/>
      <c r="S205" s="146"/>
      <c r="T205" s="146"/>
    </row>
    <row r="206" spans="1:20" x14ac:dyDescent="0.25">
      <c r="A206" s="146"/>
      <c r="B206" s="146"/>
      <c r="C206" s="146"/>
      <c r="D206" s="146"/>
      <c r="E206" s="146"/>
      <c r="F206" s="146"/>
      <c r="G206" s="146"/>
      <c r="H206" s="146"/>
      <c r="I206" s="146"/>
      <c r="J206" s="146"/>
      <c r="K206" s="146"/>
      <c r="L206" s="146"/>
      <c r="M206" s="146"/>
      <c r="N206" s="146"/>
      <c r="O206" s="146"/>
      <c r="P206" s="146"/>
      <c r="Q206" s="146"/>
      <c r="R206" s="146"/>
      <c r="S206" s="146"/>
      <c r="T206" s="146"/>
    </row>
    <row r="207" spans="1:20" x14ac:dyDescent="0.25">
      <c r="A207" s="146"/>
      <c r="B207" s="146"/>
      <c r="C207" s="146"/>
      <c r="D207" s="146"/>
      <c r="E207" s="146"/>
      <c r="F207" s="146"/>
      <c r="G207" s="146"/>
      <c r="H207" s="146"/>
      <c r="I207" s="146"/>
      <c r="J207" s="146"/>
      <c r="K207" s="146"/>
      <c r="L207" s="146"/>
      <c r="M207" s="146"/>
      <c r="N207" s="146"/>
      <c r="O207" s="146"/>
      <c r="P207" s="146"/>
      <c r="Q207" s="146"/>
      <c r="R207" s="146"/>
      <c r="S207" s="146"/>
      <c r="T207" s="146"/>
    </row>
    <row r="208" spans="1:20" x14ac:dyDescent="0.25">
      <c r="A208" s="146"/>
      <c r="B208" s="146"/>
      <c r="C208" s="146"/>
      <c r="D208" s="146"/>
      <c r="E208" s="146"/>
      <c r="F208" s="146"/>
      <c r="G208" s="146"/>
      <c r="H208" s="146"/>
      <c r="I208" s="146"/>
      <c r="J208" s="146"/>
      <c r="K208" s="146"/>
      <c r="L208" s="146"/>
      <c r="M208" s="146"/>
      <c r="N208" s="146"/>
      <c r="O208" s="146"/>
      <c r="P208" s="146"/>
      <c r="Q208" s="146"/>
      <c r="R208" s="146"/>
      <c r="S208" s="146"/>
      <c r="T208" s="146"/>
    </row>
    <row r="209" spans="1:20" x14ac:dyDescent="0.25">
      <c r="A209" s="146"/>
      <c r="B209" s="146"/>
      <c r="C209" s="146"/>
      <c r="D209" s="146"/>
      <c r="E209" s="146"/>
      <c r="F209" s="146"/>
      <c r="G209" s="146"/>
      <c r="H209" s="146"/>
      <c r="I209" s="146"/>
      <c r="J209" s="146"/>
      <c r="K209" s="146"/>
      <c r="L209" s="146"/>
      <c r="M209" s="146"/>
      <c r="N209" s="146"/>
      <c r="O209" s="146"/>
      <c r="P209" s="146"/>
      <c r="Q209" s="146"/>
      <c r="R209" s="146"/>
      <c r="S209" s="146"/>
      <c r="T209" s="146"/>
    </row>
    <row r="210" spans="1:20" x14ac:dyDescent="0.25">
      <c r="A210" s="146"/>
      <c r="B210" s="146"/>
      <c r="C210" s="146"/>
      <c r="D210" s="146"/>
      <c r="E210" s="146"/>
      <c r="F210" s="146"/>
      <c r="G210" s="146"/>
      <c r="H210" s="146"/>
      <c r="I210" s="146"/>
      <c r="J210" s="146"/>
      <c r="K210" s="146"/>
      <c r="L210" s="146"/>
      <c r="M210" s="146"/>
      <c r="N210" s="146"/>
      <c r="O210" s="146"/>
      <c r="P210" s="146"/>
      <c r="Q210" s="146"/>
      <c r="R210" s="146"/>
      <c r="S210" s="146"/>
      <c r="T210" s="146"/>
    </row>
    <row r="211" spans="1:20" x14ac:dyDescent="0.25">
      <c r="A211" s="146"/>
      <c r="B211" s="146"/>
      <c r="C211" s="146"/>
      <c r="D211" s="146"/>
      <c r="E211" s="146"/>
      <c r="F211" s="146"/>
      <c r="G211" s="146"/>
      <c r="H211" s="146"/>
      <c r="I211" s="146"/>
      <c r="J211" s="146"/>
      <c r="K211" s="146"/>
      <c r="L211" s="146"/>
      <c r="M211" s="146"/>
      <c r="N211" s="146"/>
      <c r="O211" s="146"/>
      <c r="P211" s="146"/>
      <c r="Q211" s="146"/>
      <c r="R211" s="146"/>
      <c r="S211" s="146"/>
      <c r="T211" s="146"/>
    </row>
    <row r="212" spans="1:20" x14ac:dyDescent="0.25">
      <c r="A212" s="146"/>
      <c r="B212" s="146"/>
      <c r="C212" s="146"/>
      <c r="D212" s="146"/>
      <c r="E212" s="146"/>
      <c r="F212" s="146"/>
      <c r="G212" s="146"/>
      <c r="H212" s="146"/>
      <c r="I212" s="146"/>
      <c r="J212" s="146"/>
      <c r="K212" s="146"/>
      <c r="L212" s="146"/>
      <c r="M212" s="146"/>
      <c r="N212" s="146"/>
      <c r="O212" s="146"/>
      <c r="P212" s="146"/>
      <c r="Q212" s="146"/>
      <c r="R212" s="146"/>
      <c r="S212" s="146"/>
      <c r="T212" s="146"/>
    </row>
    <row r="213" spans="1:20" x14ac:dyDescent="0.25">
      <c r="A213" s="146"/>
      <c r="B213" s="146"/>
      <c r="C213" s="146"/>
      <c r="D213" s="146"/>
      <c r="E213" s="146"/>
      <c r="F213" s="146"/>
      <c r="G213" s="146"/>
      <c r="H213" s="146"/>
      <c r="I213" s="146"/>
      <c r="J213" s="146"/>
      <c r="K213" s="146"/>
      <c r="L213" s="146"/>
      <c r="M213" s="146"/>
      <c r="N213" s="146"/>
      <c r="O213" s="146"/>
      <c r="P213" s="146"/>
      <c r="Q213" s="146"/>
      <c r="R213" s="146"/>
      <c r="S213" s="146"/>
      <c r="T213" s="146"/>
    </row>
    <row r="214" spans="1:20" x14ac:dyDescent="0.25">
      <c r="A214" s="146"/>
      <c r="B214" s="146"/>
      <c r="C214" s="146"/>
      <c r="D214" s="146"/>
      <c r="E214" s="146"/>
      <c r="F214" s="146"/>
      <c r="G214" s="146"/>
      <c r="H214" s="146"/>
      <c r="I214" s="146"/>
      <c r="J214" s="146"/>
      <c r="K214" s="146"/>
      <c r="L214" s="146"/>
      <c r="M214" s="146"/>
      <c r="N214" s="146"/>
      <c r="O214" s="146"/>
      <c r="P214" s="146"/>
      <c r="Q214" s="146"/>
      <c r="R214" s="146"/>
      <c r="S214" s="146"/>
      <c r="T214" s="146"/>
    </row>
    <row r="215" spans="1:20" x14ac:dyDescent="0.25">
      <c r="A215" s="146"/>
      <c r="B215" s="146"/>
      <c r="C215" s="146"/>
      <c r="D215" s="146"/>
      <c r="E215" s="146"/>
      <c r="F215" s="146"/>
      <c r="G215" s="146"/>
      <c r="H215" s="146"/>
      <c r="I215" s="146"/>
      <c r="J215" s="146"/>
      <c r="K215" s="146"/>
      <c r="L215" s="146"/>
      <c r="M215" s="146"/>
      <c r="N215" s="146"/>
      <c r="O215" s="146"/>
      <c r="P215" s="146"/>
      <c r="Q215" s="146"/>
      <c r="R215" s="146"/>
      <c r="S215" s="146"/>
      <c r="T215" s="146"/>
    </row>
    <row r="216" spans="1:20" x14ac:dyDescent="0.25">
      <c r="A216" s="146"/>
      <c r="B216" s="146"/>
      <c r="C216" s="146"/>
      <c r="D216" s="146"/>
      <c r="E216" s="146"/>
      <c r="F216" s="146"/>
      <c r="G216" s="146"/>
      <c r="H216" s="146"/>
      <c r="I216" s="146"/>
      <c r="J216" s="146"/>
      <c r="K216" s="146"/>
      <c r="L216" s="146"/>
      <c r="M216" s="146"/>
      <c r="N216" s="146"/>
      <c r="O216" s="146"/>
      <c r="P216" s="146"/>
      <c r="Q216" s="146"/>
      <c r="R216" s="146"/>
      <c r="S216" s="146"/>
      <c r="T216" s="146"/>
    </row>
    <row r="217" spans="1:20" x14ac:dyDescent="0.25">
      <c r="A217" s="146"/>
      <c r="B217" s="146"/>
      <c r="C217" s="146"/>
      <c r="D217" s="146"/>
      <c r="E217" s="146"/>
      <c r="F217" s="146"/>
      <c r="G217" s="146"/>
      <c r="H217" s="146"/>
      <c r="I217" s="146"/>
      <c r="J217" s="146"/>
      <c r="K217" s="146"/>
      <c r="L217" s="146"/>
      <c r="M217" s="146"/>
      <c r="N217" s="146"/>
      <c r="O217" s="146"/>
      <c r="P217" s="146"/>
      <c r="Q217" s="146"/>
      <c r="R217" s="146"/>
      <c r="S217" s="146"/>
      <c r="T217" s="146"/>
    </row>
    <row r="218" spans="1:20" x14ac:dyDescent="0.25">
      <c r="A218" s="146"/>
      <c r="B218" s="146"/>
      <c r="C218" s="146"/>
      <c r="D218" s="146"/>
      <c r="E218" s="146"/>
      <c r="F218" s="146"/>
      <c r="G218" s="146"/>
      <c r="H218" s="146"/>
      <c r="I218" s="146"/>
      <c r="J218" s="146"/>
      <c r="K218" s="146"/>
      <c r="L218" s="146"/>
      <c r="M218" s="146"/>
      <c r="N218" s="146"/>
      <c r="O218" s="146"/>
      <c r="P218" s="146"/>
      <c r="Q218" s="146"/>
      <c r="R218" s="146"/>
      <c r="S218" s="146"/>
      <c r="T218" s="146"/>
    </row>
    <row r="219" spans="1:20" x14ac:dyDescent="0.25">
      <c r="A219" s="146"/>
      <c r="B219" s="146"/>
      <c r="C219" s="146"/>
      <c r="D219" s="146"/>
      <c r="E219" s="146"/>
      <c r="F219" s="146"/>
      <c r="G219" s="146"/>
      <c r="H219" s="146"/>
      <c r="I219" s="146"/>
      <c r="J219" s="146"/>
      <c r="K219" s="146"/>
      <c r="L219" s="146"/>
      <c r="M219" s="146"/>
      <c r="N219" s="146"/>
      <c r="O219" s="146"/>
      <c r="P219" s="146"/>
      <c r="Q219" s="146"/>
      <c r="R219" s="146"/>
      <c r="S219" s="146"/>
      <c r="T219" s="146"/>
    </row>
    <row r="220" spans="1:20" x14ac:dyDescent="0.25">
      <c r="A220" s="146"/>
      <c r="B220" s="146"/>
      <c r="C220" s="146"/>
      <c r="D220" s="146"/>
      <c r="E220" s="146"/>
      <c r="F220" s="146"/>
      <c r="G220" s="146"/>
      <c r="H220" s="146"/>
      <c r="I220" s="146"/>
      <c r="J220" s="146"/>
      <c r="K220" s="146"/>
      <c r="L220" s="146"/>
      <c r="M220" s="146"/>
      <c r="N220" s="146"/>
      <c r="O220" s="146"/>
      <c r="P220" s="146"/>
      <c r="Q220" s="146"/>
      <c r="R220" s="146"/>
      <c r="S220" s="146"/>
      <c r="T220" s="146"/>
    </row>
    <row r="221" spans="1:20" x14ac:dyDescent="0.25">
      <c r="A221" s="146"/>
      <c r="B221" s="146"/>
      <c r="C221" s="146"/>
      <c r="D221" s="146"/>
      <c r="E221" s="146"/>
      <c r="F221" s="146"/>
      <c r="G221" s="146"/>
      <c r="H221" s="146"/>
      <c r="I221" s="146"/>
      <c r="J221" s="146"/>
      <c r="K221" s="146"/>
      <c r="L221" s="146"/>
      <c r="M221" s="146"/>
      <c r="N221" s="146"/>
      <c r="O221" s="146"/>
      <c r="P221" s="146"/>
      <c r="Q221" s="146"/>
      <c r="R221" s="146"/>
      <c r="S221" s="146"/>
      <c r="T221" s="146"/>
    </row>
    <row r="222" spans="1:20" x14ac:dyDescent="0.25">
      <c r="A222" s="146"/>
      <c r="B222" s="146"/>
      <c r="C222" s="146"/>
      <c r="D222" s="146"/>
      <c r="E222" s="146"/>
      <c r="F222" s="146"/>
      <c r="G222" s="146"/>
      <c r="H222" s="146"/>
      <c r="I222" s="146"/>
      <c r="J222" s="146"/>
      <c r="K222" s="146"/>
      <c r="L222" s="146"/>
      <c r="M222" s="146"/>
      <c r="N222" s="146"/>
      <c r="O222" s="146"/>
      <c r="P222" s="146"/>
      <c r="Q222" s="146"/>
      <c r="R222" s="146"/>
      <c r="S222" s="146"/>
      <c r="T222" s="146"/>
    </row>
    <row r="223" spans="1:20" x14ac:dyDescent="0.25">
      <c r="A223" s="146"/>
      <c r="B223" s="146"/>
      <c r="C223" s="146"/>
      <c r="D223" s="146"/>
      <c r="E223" s="146"/>
      <c r="F223" s="146"/>
      <c r="G223" s="146"/>
      <c r="H223" s="146"/>
      <c r="I223" s="146"/>
      <c r="J223" s="146"/>
      <c r="K223" s="146"/>
      <c r="L223" s="146"/>
      <c r="M223" s="146"/>
      <c r="N223" s="146"/>
      <c r="O223" s="146"/>
      <c r="P223" s="146"/>
      <c r="Q223" s="146"/>
      <c r="R223" s="146"/>
      <c r="S223" s="146"/>
      <c r="T223" s="146"/>
    </row>
    <row r="224" spans="1:20" x14ac:dyDescent="0.25">
      <c r="A224" s="146"/>
      <c r="B224" s="146"/>
      <c r="C224" s="146"/>
      <c r="D224" s="146"/>
      <c r="E224" s="146"/>
      <c r="F224" s="146"/>
      <c r="G224" s="146"/>
      <c r="H224" s="146"/>
      <c r="I224" s="146"/>
      <c r="J224" s="146"/>
      <c r="K224" s="146"/>
      <c r="L224" s="146"/>
      <c r="M224" s="146"/>
      <c r="N224" s="146"/>
      <c r="O224" s="146"/>
      <c r="P224" s="146"/>
      <c r="Q224" s="146"/>
      <c r="R224" s="146"/>
      <c r="S224" s="146"/>
      <c r="T224" s="146"/>
    </row>
    <row r="225" spans="1:20" x14ac:dyDescent="0.25">
      <c r="A225" s="146"/>
      <c r="B225" s="146"/>
      <c r="C225" s="146"/>
      <c r="D225" s="146"/>
      <c r="E225" s="146"/>
      <c r="F225" s="146"/>
      <c r="G225" s="146"/>
      <c r="H225" s="146"/>
      <c r="I225" s="146"/>
      <c r="J225" s="146"/>
      <c r="K225" s="146"/>
      <c r="L225" s="146"/>
      <c r="M225" s="146"/>
      <c r="N225" s="146"/>
      <c r="O225" s="146"/>
      <c r="P225" s="146"/>
      <c r="Q225" s="146"/>
      <c r="R225" s="146"/>
      <c r="S225" s="146"/>
      <c r="T225" s="146"/>
    </row>
    <row r="226" spans="1:20" x14ac:dyDescent="0.25">
      <c r="A226" s="146"/>
      <c r="B226" s="146"/>
      <c r="C226" s="146"/>
      <c r="D226" s="146"/>
      <c r="E226" s="146"/>
      <c r="F226" s="146"/>
      <c r="G226" s="146"/>
      <c r="H226" s="146"/>
      <c r="I226" s="146"/>
      <c r="J226" s="146"/>
      <c r="K226" s="146"/>
      <c r="L226" s="146"/>
      <c r="M226" s="146"/>
      <c r="N226" s="146"/>
      <c r="O226" s="146"/>
      <c r="P226" s="146"/>
      <c r="Q226" s="146"/>
      <c r="R226" s="146"/>
      <c r="S226" s="146"/>
      <c r="T226" s="146"/>
    </row>
    <row r="227" spans="1:20" x14ac:dyDescent="0.25">
      <c r="A227" s="146"/>
      <c r="B227" s="146"/>
      <c r="C227" s="146"/>
      <c r="D227" s="146"/>
      <c r="E227" s="146"/>
      <c r="F227" s="146"/>
      <c r="G227" s="146"/>
      <c r="H227" s="146"/>
      <c r="I227" s="146"/>
      <c r="J227" s="146"/>
      <c r="K227" s="146"/>
      <c r="L227" s="146"/>
      <c r="M227" s="146"/>
      <c r="N227" s="146"/>
      <c r="O227" s="146"/>
      <c r="P227" s="146"/>
      <c r="Q227" s="146"/>
      <c r="R227" s="146"/>
      <c r="S227" s="146"/>
      <c r="T227" s="146"/>
    </row>
    <row r="228" spans="1:20" x14ac:dyDescent="0.25">
      <c r="A228" s="146"/>
      <c r="B228" s="146"/>
      <c r="C228" s="146"/>
      <c r="D228" s="146"/>
      <c r="E228" s="146"/>
      <c r="F228" s="146"/>
      <c r="G228" s="146"/>
      <c r="H228" s="146"/>
      <c r="I228" s="146"/>
      <c r="J228" s="146"/>
      <c r="K228" s="146"/>
      <c r="L228" s="146"/>
      <c r="M228" s="146"/>
      <c r="N228" s="146"/>
      <c r="O228" s="146"/>
      <c r="P228" s="146"/>
      <c r="Q228" s="146"/>
      <c r="R228" s="146"/>
      <c r="S228" s="146"/>
      <c r="T228" s="146"/>
    </row>
    <row r="229" spans="1:20" x14ac:dyDescent="0.25">
      <c r="A229" s="146"/>
      <c r="B229" s="146"/>
      <c r="C229" s="146"/>
      <c r="D229" s="146"/>
      <c r="E229" s="146"/>
      <c r="F229" s="146"/>
      <c r="G229" s="146"/>
      <c r="H229" s="146"/>
      <c r="I229" s="146"/>
      <c r="J229" s="146"/>
      <c r="K229" s="146"/>
      <c r="L229" s="146"/>
      <c r="M229" s="146"/>
      <c r="N229" s="146"/>
      <c r="O229" s="146"/>
      <c r="P229" s="146"/>
      <c r="Q229" s="146"/>
      <c r="R229" s="146"/>
      <c r="S229" s="146"/>
      <c r="T229" s="146"/>
    </row>
    <row r="230" spans="1:20" x14ac:dyDescent="0.25">
      <c r="A230" s="146"/>
      <c r="B230" s="146"/>
      <c r="C230" s="146"/>
      <c r="D230" s="146"/>
      <c r="E230" s="146"/>
      <c r="F230" s="146"/>
      <c r="G230" s="146"/>
      <c r="H230" s="146"/>
      <c r="I230" s="146"/>
      <c r="J230" s="146"/>
      <c r="K230" s="146"/>
      <c r="L230" s="146"/>
      <c r="M230" s="146"/>
      <c r="N230" s="146"/>
      <c r="O230" s="146"/>
      <c r="P230" s="146"/>
      <c r="Q230" s="146"/>
      <c r="R230" s="146"/>
      <c r="S230" s="146"/>
      <c r="T230" s="146"/>
    </row>
    <row r="231" spans="1:20" x14ac:dyDescent="0.25">
      <c r="A231" s="146"/>
      <c r="B231" s="146"/>
      <c r="C231" s="146"/>
      <c r="D231" s="146"/>
      <c r="E231" s="146"/>
      <c r="F231" s="146"/>
      <c r="G231" s="146"/>
      <c r="H231" s="146"/>
      <c r="I231" s="146"/>
      <c r="J231" s="146"/>
      <c r="K231" s="146"/>
      <c r="L231" s="146"/>
      <c r="M231" s="146"/>
      <c r="N231" s="146"/>
      <c r="O231" s="146"/>
      <c r="P231" s="146"/>
      <c r="Q231" s="146"/>
      <c r="R231" s="146"/>
      <c r="S231" s="146"/>
      <c r="T231" s="146"/>
    </row>
    <row r="232" spans="1:20" x14ac:dyDescent="0.25">
      <c r="A232" s="146"/>
      <c r="B232" s="146"/>
      <c r="C232" s="146"/>
      <c r="D232" s="146"/>
      <c r="E232" s="146"/>
      <c r="F232" s="146"/>
      <c r="G232" s="146"/>
      <c r="H232" s="146"/>
      <c r="I232" s="146"/>
      <c r="J232" s="146"/>
      <c r="K232" s="146"/>
      <c r="L232" s="146"/>
      <c r="M232" s="146"/>
      <c r="N232" s="146"/>
      <c r="O232" s="146"/>
      <c r="P232" s="146"/>
      <c r="Q232" s="146"/>
      <c r="R232" s="146"/>
      <c r="S232" s="146"/>
      <c r="T232" s="146"/>
    </row>
    <row r="233" spans="1:20" x14ac:dyDescent="0.25">
      <c r="A233" s="146"/>
      <c r="B233" s="146"/>
      <c r="C233" s="146"/>
      <c r="D233" s="146"/>
      <c r="E233" s="146"/>
      <c r="F233" s="146"/>
      <c r="G233" s="146"/>
      <c r="H233" s="146"/>
      <c r="I233" s="146"/>
      <c r="J233" s="146"/>
      <c r="K233" s="146"/>
      <c r="L233" s="146"/>
      <c r="M233" s="146"/>
      <c r="N233" s="146"/>
      <c r="O233" s="146"/>
      <c r="P233" s="146"/>
      <c r="Q233" s="146"/>
      <c r="R233" s="146"/>
      <c r="S233" s="146"/>
      <c r="T233" s="146"/>
    </row>
    <row r="234" spans="1:20" x14ac:dyDescent="0.25">
      <c r="A234" s="146"/>
      <c r="B234" s="146"/>
      <c r="C234" s="146"/>
      <c r="D234" s="146"/>
      <c r="E234" s="146"/>
      <c r="F234" s="146"/>
      <c r="G234" s="146"/>
      <c r="H234" s="146"/>
      <c r="I234" s="146"/>
      <c r="J234" s="146"/>
      <c r="K234" s="146"/>
      <c r="L234" s="146"/>
      <c r="M234" s="146"/>
      <c r="N234" s="146"/>
      <c r="O234" s="146"/>
      <c r="P234" s="146"/>
      <c r="Q234" s="146"/>
      <c r="R234" s="146"/>
      <c r="S234" s="146"/>
      <c r="T234" s="146"/>
    </row>
    <row r="235" spans="1:20" x14ac:dyDescent="0.25">
      <c r="A235" s="146"/>
      <c r="B235" s="146"/>
      <c r="C235" s="146"/>
      <c r="D235" s="146"/>
      <c r="E235" s="146"/>
      <c r="F235" s="146"/>
      <c r="G235" s="146"/>
      <c r="H235" s="146"/>
      <c r="I235" s="146"/>
      <c r="J235" s="146"/>
      <c r="K235" s="146"/>
      <c r="L235" s="146"/>
      <c r="M235" s="146"/>
      <c r="N235" s="146"/>
      <c r="O235" s="146"/>
      <c r="P235" s="146"/>
      <c r="Q235" s="146"/>
      <c r="R235" s="146"/>
      <c r="S235" s="146"/>
      <c r="T235" s="146"/>
    </row>
    <row r="236" spans="1:20" x14ac:dyDescent="0.25">
      <c r="A236" s="146"/>
      <c r="B236" s="146"/>
      <c r="C236" s="146"/>
      <c r="D236" s="146"/>
      <c r="E236" s="146"/>
      <c r="F236" s="146"/>
      <c r="G236" s="146"/>
      <c r="H236" s="146"/>
      <c r="I236" s="146"/>
      <c r="J236" s="146"/>
      <c r="K236" s="146"/>
      <c r="L236" s="146"/>
      <c r="M236" s="146"/>
      <c r="N236" s="146"/>
      <c r="O236" s="146"/>
      <c r="P236" s="146"/>
      <c r="Q236" s="146"/>
      <c r="R236" s="146"/>
      <c r="S236" s="146"/>
      <c r="T236" s="146"/>
    </row>
    <row r="237" spans="1:20" x14ac:dyDescent="0.25">
      <c r="A237" s="146"/>
      <c r="B237" s="146"/>
      <c r="C237" s="146"/>
      <c r="D237" s="146"/>
      <c r="E237" s="146"/>
      <c r="F237" s="146"/>
      <c r="G237" s="146"/>
      <c r="H237" s="146"/>
      <c r="I237" s="146"/>
      <c r="J237" s="146"/>
      <c r="K237" s="146"/>
      <c r="L237" s="146"/>
      <c r="M237" s="146"/>
      <c r="N237" s="146"/>
      <c r="O237" s="146"/>
      <c r="P237" s="146"/>
      <c r="Q237" s="146"/>
      <c r="R237" s="146"/>
      <c r="S237" s="146"/>
      <c r="T237" s="146"/>
    </row>
    <row r="238" spans="1:20" x14ac:dyDescent="0.25">
      <c r="A238" s="146"/>
      <c r="B238" s="146"/>
      <c r="C238" s="146"/>
      <c r="D238" s="146"/>
      <c r="E238" s="146"/>
      <c r="F238" s="146"/>
      <c r="G238" s="146"/>
      <c r="H238" s="146"/>
      <c r="I238" s="146"/>
      <c r="J238" s="146"/>
      <c r="K238" s="146"/>
      <c r="L238" s="146"/>
      <c r="M238" s="146"/>
      <c r="N238" s="146"/>
      <c r="O238" s="146"/>
      <c r="P238" s="146"/>
      <c r="Q238" s="146"/>
      <c r="R238" s="146"/>
      <c r="S238" s="146"/>
      <c r="T238" s="146"/>
    </row>
    <row r="239" spans="1:20" x14ac:dyDescent="0.25">
      <c r="A239" s="146"/>
      <c r="B239" s="146"/>
      <c r="C239" s="146"/>
      <c r="D239" s="146"/>
      <c r="E239" s="146"/>
      <c r="F239" s="146"/>
      <c r="G239" s="146"/>
      <c r="H239" s="146"/>
      <c r="I239" s="146"/>
      <c r="J239" s="146"/>
      <c r="K239" s="146"/>
      <c r="L239" s="146"/>
      <c r="M239" s="146"/>
      <c r="N239" s="146"/>
      <c r="O239" s="146"/>
      <c r="P239" s="146"/>
      <c r="Q239" s="146"/>
      <c r="R239" s="146"/>
      <c r="S239" s="146"/>
      <c r="T239" s="146"/>
    </row>
    <row r="240" spans="1:20" x14ac:dyDescent="0.25">
      <c r="A240" s="146"/>
      <c r="B240" s="146"/>
      <c r="C240" s="146"/>
      <c r="D240" s="146"/>
      <c r="E240" s="146"/>
      <c r="F240" s="146"/>
      <c r="G240" s="146"/>
      <c r="H240" s="146"/>
      <c r="I240" s="146"/>
      <c r="J240" s="146"/>
      <c r="K240" s="146"/>
      <c r="L240" s="146"/>
      <c r="M240" s="146"/>
      <c r="N240" s="146"/>
      <c r="O240" s="146"/>
      <c r="P240" s="146"/>
      <c r="Q240" s="146"/>
      <c r="R240" s="146"/>
      <c r="S240" s="146"/>
      <c r="T240" s="146"/>
    </row>
    <row r="241" spans="1:20" x14ac:dyDescent="0.25">
      <c r="A241" s="146"/>
      <c r="B241" s="146"/>
      <c r="C241" s="146"/>
      <c r="D241" s="146"/>
      <c r="E241" s="146"/>
      <c r="F241" s="146"/>
      <c r="G241" s="146"/>
      <c r="H241" s="146"/>
      <c r="I241" s="146"/>
      <c r="J241" s="146"/>
      <c r="K241" s="146"/>
      <c r="L241" s="146"/>
      <c r="M241" s="146"/>
      <c r="N241" s="146"/>
      <c r="O241" s="146"/>
      <c r="P241" s="146"/>
      <c r="Q241" s="146"/>
      <c r="R241" s="146"/>
      <c r="S241" s="146"/>
      <c r="T241" s="146"/>
    </row>
    <row r="242" spans="1:20" x14ac:dyDescent="0.25">
      <c r="A242" s="146"/>
      <c r="B242" s="146"/>
      <c r="C242" s="146"/>
      <c r="D242" s="146"/>
      <c r="E242" s="146"/>
      <c r="F242" s="146"/>
      <c r="G242" s="146"/>
      <c r="H242" s="146"/>
      <c r="I242" s="146"/>
      <c r="J242" s="146"/>
      <c r="K242" s="146"/>
      <c r="L242" s="146"/>
      <c r="M242" s="146"/>
      <c r="N242" s="146"/>
      <c r="O242" s="146"/>
      <c r="P242" s="146"/>
      <c r="Q242" s="146"/>
      <c r="R242" s="146"/>
      <c r="S242" s="146"/>
      <c r="T242" s="146"/>
    </row>
    <row r="243" spans="1:20" x14ac:dyDescent="0.25">
      <c r="A243" s="146"/>
      <c r="B243" s="146"/>
      <c r="C243" s="146"/>
      <c r="D243" s="146"/>
      <c r="E243" s="146"/>
      <c r="F243" s="146"/>
      <c r="G243" s="146"/>
      <c r="H243" s="146"/>
      <c r="I243" s="146"/>
      <c r="J243" s="146"/>
      <c r="K243" s="146"/>
      <c r="L243" s="146"/>
      <c r="M243" s="146"/>
      <c r="N243" s="146"/>
      <c r="O243" s="146"/>
      <c r="P243" s="146"/>
      <c r="Q243" s="146"/>
      <c r="R243" s="146"/>
      <c r="S243" s="146"/>
      <c r="T243" s="146"/>
    </row>
    <row r="244" spans="1:20" x14ac:dyDescent="0.25">
      <c r="A244" s="146"/>
      <c r="B244" s="146"/>
      <c r="C244" s="146"/>
      <c r="D244" s="146"/>
      <c r="E244" s="146"/>
      <c r="F244" s="146"/>
      <c r="G244" s="146"/>
      <c r="H244" s="146"/>
      <c r="I244" s="146"/>
      <c r="J244" s="146"/>
      <c r="K244" s="146"/>
      <c r="L244" s="146"/>
      <c r="M244" s="146"/>
      <c r="N244" s="146"/>
      <c r="O244" s="146"/>
      <c r="P244" s="146"/>
      <c r="Q244" s="146"/>
      <c r="R244" s="146"/>
      <c r="S244" s="146"/>
      <c r="T244" s="146"/>
    </row>
    <row r="245" spans="1:20" x14ac:dyDescent="0.25">
      <c r="A245" s="146"/>
      <c r="B245" s="146"/>
      <c r="C245" s="146"/>
      <c r="D245" s="146"/>
      <c r="E245" s="146"/>
      <c r="F245" s="146"/>
      <c r="G245" s="146"/>
      <c r="H245" s="146"/>
      <c r="I245" s="146"/>
      <c r="J245" s="146"/>
      <c r="K245" s="146"/>
      <c r="L245" s="146"/>
      <c r="M245" s="146"/>
      <c r="N245" s="146"/>
      <c r="O245" s="146"/>
      <c r="P245" s="146"/>
      <c r="Q245" s="146"/>
      <c r="R245" s="146"/>
      <c r="S245" s="146"/>
      <c r="T245" s="146"/>
    </row>
    <row r="246" spans="1:20" x14ac:dyDescent="0.25">
      <c r="A246" s="146"/>
      <c r="B246" s="146"/>
      <c r="C246" s="146"/>
      <c r="D246" s="146"/>
      <c r="E246" s="146"/>
      <c r="F246" s="146"/>
      <c r="G246" s="146"/>
      <c r="H246" s="146"/>
      <c r="I246" s="146"/>
      <c r="J246" s="146"/>
      <c r="K246" s="146"/>
      <c r="L246" s="146"/>
      <c r="M246" s="146"/>
      <c r="N246" s="146"/>
      <c r="O246" s="146"/>
      <c r="P246" s="146"/>
      <c r="Q246" s="146"/>
      <c r="R246" s="146"/>
      <c r="S246" s="146"/>
      <c r="T246" s="146"/>
    </row>
    <row r="247" spans="1:20" x14ac:dyDescent="0.25">
      <c r="A247" s="146"/>
      <c r="B247" s="146"/>
      <c r="C247" s="146"/>
      <c r="D247" s="146"/>
      <c r="E247" s="146"/>
      <c r="F247" s="146"/>
      <c r="G247" s="146"/>
      <c r="H247" s="146"/>
      <c r="I247" s="146"/>
      <c r="J247" s="146"/>
      <c r="K247" s="146"/>
      <c r="L247" s="146"/>
      <c r="M247" s="146"/>
      <c r="N247" s="146"/>
      <c r="O247" s="146"/>
      <c r="P247" s="146"/>
      <c r="Q247" s="146"/>
      <c r="R247" s="146"/>
      <c r="S247" s="146"/>
      <c r="T247" s="146"/>
    </row>
    <row r="248" spans="1:20" x14ac:dyDescent="0.25">
      <c r="A248" s="146"/>
      <c r="B248" s="146"/>
      <c r="C248" s="146"/>
      <c r="D248" s="146"/>
      <c r="E248" s="146"/>
      <c r="F248" s="146"/>
      <c r="G248" s="146"/>
      <c r="H248" s="146"/>
      <c r="I248" s="146"/>
      <c r="J248" s="146"/>
      <c r="K248" s="146"/>
      <c r="L248" s="146"/>
      <c r="M248" s="146"/>
      <c r="N248" s="146"/>
      <c r="O248" s="146"/>
      <c r="P248" s="146"/>
      <c r="Q248" s="146"/>
      <c r="R248" s="146"/>
      <c r="S248" s="146"/>
      <c r="T248" s="146"/>
    </row>
    <row r="249" spans="1:20" x14ac:dyDescent="0.25">
      <c r="A249" s="146"/>
      <c r="B249" s="146"/>
      <c r="C249" s="146"/>
      <c r="D249" s="146"/>
      <c r="E249" s="146"/>
      <c r="F249" s="146"/>
      <c r="G249" s="146"/>
      <c r="H249" s="146"/>
      <c r="I249" s="146"/>
      <c r="J249" s="146"/>
      <c r="K249" s="146"/>
      <c r="L249" s="146"/>
      <c r="M249" s="146"/>
      <c r="N249" s="146"/>
      <c r="O249" s="146"/>
      <c r="P249" s="146"/>
      <c r="Q249" s="146"/>
      <c r="R249" s="146"/>
      <c r="S249" s="146"/>
      <c r="T249" s="146"/>
    </row>
    <row r="250" spans="1:20" x14ac:dyDescent="0.25">
      <c r="A250" s="146"/>
      <c r="B250" s="146"/>
      <c r="C250" s="146"/>
      <c r="D250" s="146"/>
      <c r="E250" s="146"/>
      <c r="F250" s="146"/>
      <c r="G250" s="146"/>
      <c r="H250" s="146"/>
      <c r="I250" s="146"/>
      <c r="J250" s="146"/>
      <c r="K250" s="146"/>
      <c r="L250" s="146"/>
      <c r="M250" s="146"/>
      <c r="N250" s="146"/>
      <c r="O250" s="146"/>
      <c r="P250" s="146"/>
      <c r="Q250" s="146"/>
      <c r="R250" s="146"/>
      <c r="S250" s="146"/>
      <c r="T250" s="146"/>
    </row>
    <row r="251" spans="1:20" x14ac:dyDescent="0.25">
      <c r="A251" s="146"/>
      <c r="B251" s="146"/>
      <c r="C251" s="146"/>
      <c r="D251" s="146"/>
      <c r="E251" s="146"/>
      <c r="F251" s="146"/>
      <c r="G251" s="146"/>
      <c r="H251" s="146"/>
      <c r="I251" s="146"/>
      <c r="J251" s="146"/>
      <c r="K251" s="146"/>
      <c r="L251" s="146"/>
      <c r="M251" s="146"/>
      <c r="N251" s="146"/>
      <c r="O251" s="146"/>
      <c r="P251" s="146"/>
      <c r="Q251" s="146"/>
      <c r="R251" s="146"/>
      <c r="S251" s="146"/>
      <c r="T251" s="146"/>
    </row>
    <row r="252" spans="1:20" x14ac:dyDescent="0.25">
      <c r="A252" s="146"/>
      <c r="B252" s="146"/>
      <c r="C252" s="146"/>
      <c r="D252" s="146"/>
      <c r="E252" s="146"/>
      <c r="F252" s="146"/>
      <c r="G252" s="146"/>
      <c r="H252" s="146"/>
      <c r="I252" s="146"/>
      <c r="J252" s="146"/>
      <c r="K252" s="146"/>
      <c r="L252" s="146"/>
      <c r="M252" s="146"/>
      <c r="N252" s="146"/>
      <c r="O252" s="146"/>
      <c r="P252" s="146"/>
      <c r="Q252" s="146"/>
      <c r="R252" s="146"/>
      <c r="S252" s="146"/>
      <c r="T252" s="146"/>
    </row>
    <row r="253" spans="1:20" x14ac:dyDescent="0.25">
      <c r="A253" s="146"/>
      <c r="B253" s="146"/>
      <c r="C253" s="146"/>
      <c r="D253" s="146"/>
      <c r="E253" s="146"/>
      <c r="F253" s="146"/>
      <c r="G253" s="146"/>
      <c r="H253" s="146"/>
      <c r="I253" s="146"/>
      <c r="J253" s="146"/>
      <c r="K253" s="146"/>
      <c r="L253" s="146"/>
      <c r="M253" s="146"/>
      <c r="N253" s="146"/>
      <c r="O253" s="146"/>
      <c r="P253" s="146"/>
      <c r="Q253" s="146"/>
      <c r="R253" s="146"/>
      <c r="S253" s="146"/>
      <c r="T253" s="146"/>
    </row>
    <row r="254" spans="1:20" x14ac:dyDescent="0.25">
      <c r="A254" s="146"/>
      <c r="B254" s="146"/>
      <c r="C254" s="146"/>
      <c r="D254" s="146"/>
      <c r="E254" s="146"/>
      <c r="F254" s="146"/>
      <c r="G254" s="146"/>
      <c r="H254" s="146"/>
      <c r="I254" s="146"/>
      <c r="J254" s="146"/>
      <c r="K254" s="146"/>
      <c r="L254" s="146"/>
      <c r="M254" s="146"/>
      <c r="N254" s="146"/>
      <c r="O254" s="146"/>
      <c r="P254" s="146"/>
      <c r="Q254" s="146"/>
      <c r="R254" s="146"/>
      <c r="S254" s="146"/>
      <c r="T254" s="146"/>
    </row>
    <row r="255" spans="1:20" x14ac:dyDescent="0.25">
      <c r="A255" s="146"/>
      <c r="B255" s="146"/>
      <c r="C255" s="146"/>
      <c r="D255" s="146"/>
      <c r="E255" s="146"/>
      <c r="F255" s="146"/>
      <c r="G255" s="146"/>
      <c r="H255" s="146"/>
      <c r="I255" s="146"/>
      <c r="J255" s="146"/>
      <c r="K255" s="146"/>
      <c r="L255" s="146"/>
      <c r="M255" s="146"/>
      <c r="N255" s="146"/>
      <c r="O255" s="146"/>
      <c r="P255" s="146"/>
      <c r="Q255" s="146"/>
      <c r="R255" s="146"/>
      <c r="S255" s="146"/>
      <c r="T255" s="146"/>
    </row>
    <row r="256" spans="1:20" x14ac:dyDescent="0.25">
      <c r="A256" s="146"/>
      <c r="B256" s="146"/>
      <c r="C256" s="146"/>
      <c r="D256" s="146"/>
      <c r="E256" s="146"/>
      <c r="F256" s="146"/>
      <c r="G256" s="146"/>
      <c r="H256" s="146"/>
      <c r="I256" s="146"/>
      <c r="J256" s="146"/>
      <c r="K256" s="146"/>
      <c r="L256" s="146"/>
      <c r="M256" s="146"/>
      <c r="N256" s="146"/>
      <c r="O256" s="146"/>
      <c r="P256" s="146"/>
      <c r="Q256" s="146"/>
      <c r="R256" s="146"/>
      <c r="S256" s="146"/>
      <c r="T256" s="146"/>
    </row>
    <row r="257" spans="1:20" x14ac:dyDescent="0.25">
      <c r="A257" s="146"/>
      <c r="B257" s="146"/>
      <c r="C257" s="146"/>
      <c r="D257" s="146"/>
      <c r="E257" s="146"/>
      <c r="F257" s="146"/>
      <c r="G257" s="146"/>
      <c r="H257" s="146"/>
      <c r="I257" s="146"/>
      <c r="J257" s="146"/>
      <c r="K257" s="146"/>
      <c r="L257" s="146"/>
      <c r="M257" s="146"/>
      <c r="N257" s="146"/>
      <c r="O257" s="146"/>
      <c r="P257" s="146"/>
      <c r="Q257" s="146"/>
      <c r="R257" s="146"/>
      <c r="S257" s="146"/>
      <c r="T257" s="146"/>
    </row>
    <row r="258" spans="1:20" x14ac:dyDescent="0.25">
      <c r="A258" s="146"/>
      <c r="B258" s="146"/>
      <c r="C258" s="146"/>
      <c r="D258" s="146"/>
      <c r="E258" s="146"/>
      <c r="F258" s="146"/>
      <c r="G258" s="146"/>
      <c r="H258" s="146"/>
      <c r="I258" s="146"/>
      <c r="J258" s="146"/>
      <c r="K258" s="146"/>
      <c r="L258" s="146"/>
      <c r="M258" s="146"/>
      <c r="N258" s="146"/>
      <c r="O258" s="146"/>
      <c r="P258" s="146"/>
      <c r="Q258" s="146"/>
      <c r="R258" s="146"/>
      <c r="S258" s="146"/>
      <c r="T258" s="146"/>
    </row>
    <row r="259" spans="1:20" x14ac:dyDescent="0.25">
      <c r="A259" s="146"/>
      <c r="B259" s="146"/>
      <c r="C259" s="146"/>
      <c r="D259" s="146"/>
      <c r="E259" s="146"/>
      <c r="F259" s="146"/>
      <c r="G259" s="146"/>
      <c r="H259" s="146"/>
      <c r="I259" s="146"/>
      <c r="J259" s="146"/>
      <c r="K259" s="146"/>
      <c r="L259" s="146"/>
      <c r="M259" s="146"/>
      <c r="N259" s="146"/>
      <c r="O259" s="146"/>
      <c r="P259" s="146"/>
      <c r="Q259" s="146"/>
      <c r="R259" s="146"/>
      <c r="S259" s="146"/>
      <c r="T259" s="146"/>
    </row>
    <row r="260" spans="1:20" x14ac:dyDescent="0.25">
      <c r="A260" s="146"/>
      <c r="B260" s="146"/>
      <c r="C260" s="146"/>
      <c r="D260" s="146"/>
      <c r="E260" s="146"/>
      <c r="F260" s="146"/>
      <c r="G260" s="146"/>
      <c r="H260" s="146"/>
      <c r="I260" s="146"/>
      <c r="J260" s="146"/>
      <c r="K260" s="146"/>
      <c r="L260" s="146"/>
      <c r="M260" s="146"/>
      <c r="N260" s="146"/>
      <c r="O260" s="146"/>
      <c r="P260" s="146"/>
      <c r="Q260" s="146"/>
      <c r="R260" s="146"/>
      <c r="S260" s="146"/>
      <c r="T260" s="146"/>
    </row>
    <row r="261" spans="1:20" x14ac:dyDescent="0.25">
      <c r="A261" s="146"/>
      <c r="B261" s="146"/>
      <c r="C261" s="146"/>
      <c r="D261" s="146"/>
      <c r="E261" s="146"/>
      <c r="F261" s="146"/>
      <c r="G261" s="146"/>
      <c r="H261" s="146"/>
      <c r="I261" s="146"/>
      <c r="J261" s="146"/>
      <c r="K261" s="146"/>
      <c r="L261" s="146"/>
      <c r="M261" s="146"/>
      <c r="N261" s="146"/>
      <c r="O261" s="146"/>
      <c r="P261" s="146"/>
      <c r="Q261" s="146"/>
      <c r="R261" s="146"/>
      <c r="S261" s="146"/>
      <c r="T261" s="146"/>
    </row>
    <row r="262" spans="1:20" x14ac:dyDescent="0.25">
      <c r="A262" s="146"/>
      <c r="B262" s="146"/>
      <c r="C262" s="146"/>
      <c r="D262" s="146"/>
      <c r="E262" s="146"/>
      <c r="F262" s="146"/>
      <c r="G262" s="146"/>
      <c r="H262" s="146"/>
      <c r="I262" s="146"/>
      <c r="J262" s="146"/>
      <c r="K262" s="146"/>
      <c r="L262" s="146"/>
      <c r="M262" s="146"/>
      <c r="N262" s="146"/>
      <c r="O262" s="146"/>
      <c r="P262" s="146"/>
      <c r="Q262" s="146"/>
      <c r="R262" s="146"/>
      <c r="S262" s="146"/>
      <c r="T262" s="146"/>
    </row>
    <row r="263" spans="1:20" x14ac:dyDescent="0.25">
      <c r="A263" s="146"/>
      <c r="B263" s="146"/>
      <c r="C263" s="146"/>
      <c r="D263" s="146"/>
      <c r="E263" s="146"/>
      <c r="F263" s="146"/>
      <c r="G263" s="146"/>
      <c r="H263" s="146"/>
      <c r="I263" s="146"/>
      <c r="J263" s="146"/>
      <c r="K263" s="146"/>
      <c r="L263" s="146"/>
      <c r="M263" s="146"/>
      <c r="N263" s="146"/>
      <c r="O263" s="146"/>
      <c r="P263" s="146"/>
      <c r="Q263" s="146"/>
      <c r="R263" s="146"/>
      <c r="S263" s="146"/>
      <c r="T263" s="146"/>
    </row>
    <row r="264" spans="1:20" x14ac:dyDescent="0.25">
      <c r="A264" s="146"/>
      <c r="B264" s="146"/>
      <c r="C264" s="146"/>
      <c r="D264" s="146"/>
      <c r="E264" s="146"/>
      <c r="F264" s="146"/>
      <c r="G264" s="146"/>
      <c r="H264" s="146"/>
      <c r="I264" s="146"/>
      <c r="J264" s="146"/>
      <c r="K264" s="146"/>
      <c r="L264" s="146"/>
      <c r="M264" s="146"/>
      <c r="N264" s="146"/>
      <c r="O264" s="146"/>
      <c r="P264" s="146"/>
      <c r="Q264" s="146"/>
      <c r="R264" s="146"/>
      <c r="S264" s="146"/>
      <c r="T264" s="146"/>
    </row>
    <row r="265" spans="1:20" x14ac:dyDescent="0.25">
      <c r="A265" s="146"/>
      <c r="B265" s="146"/>
      <c r="C265" s="146"/>
      <c r="D265" s="146"/>
      <c r="E265" s="146"/>
      <c r="F265" s="146"/>
      <c r="G265" s="146"/>
      <c r="H265" s="146"/>
      <c r="I265" s="146"/>
      <c r="J265" s="146"/>
      <c r="K265" s="146"/>
      <c r="L265" s="146"/>
      <c r="M265" s="146"/>
      <c r="N265" s="146"/>
      <c r="O265" s="146"/>
      <c r="P265" s="146"/>
      <c r="Q265" s="146"/>
      <c r="R265" s="146"/>
      <c r="S265" s="146"/>
      <c r="T265" s="146"/>
    </row>
    <row r="266" spans="1:20" x14ac:dyDescent="0.25">
      <c r="A266" s="146"/>
      <c r="B266" s="146"/>
      <c r="C266" s="146"/>
      <c r="D266" s="146"/>
      <c r="E266" s="146"/>
      <c r="F266" s="146"/>
      <c r="G266" s="146"/>
      <c r="H266" s="146"/>
      <c r="I266" s="146"/>
      <c r="J266" s="146"/>
      <c r="K266" s="146"/>
      <c r="L266" s="146"/>
      <c r="M266" s="146"/>
      <c r="N266" s="146"/>
      <c r="O266" s="146"/>
      <c r="P266" s="146"/>
      <c r="Q266" s="146"/>
      <c r="R266" s="146"/>
      <c r="S266" s="146"/>
      <c r="T266" s="146"/>
    </row>
    <row r="267" spans="1:20" x14ac:dyDescent="0.25">
      <c r="A267" s="146"/>
      <c r="B267" s="146"/>
      <c r="C267" s="146"/>
      <c r="D267" s="146"/>
      <c r="E267" s="146"/>
      <c r="F267" s="146"/>
      <c r="G267" s="146"/>
      <c r="H267" s="146"/>
      <c r="I267" s="146"/>
      <c r="J267" s="146"/>
      <c r="K267" s="146"/>
      <c r="L267" s="146"/>
      <c r="M267" s="146"/>
      <c r="N267" s="146"/>
      <c r="O267" s="146"/>
      <c r="P267" s="146"/>
      <c r="Q267" s="146"/>
      <c r="R267" s="146"/>
      <c r="S267" s="146"/>
      <c r="T267" s="146"/>
    </row>
    <row r="268" spans="1:20" x14ac:dyDescent="0.25">
      <c r="A268" s="146"/>
      <c r="B268" s="146"/>
      <c r="C268" s="146"/>
      <c r="D268" s="146"/>
      <c r="E268" s="146"/>
      <c r="F268" s="146"/>
      <c r="G268" s="146"/>
      <c r="H268" s="146"/>
      <c r="I268" s="146"/>
      <c r="J268" s="146"/>
      <c r="K268" s="146"/>
      <c r="L268" s="146"/>
      <c r="M268" s="146"/>
      <c r="N268" s="146"/>
      <c r="O268" s="146"/>
      <c r="P268" s="146"/>
      <c r="Q268" s="146"/>
      <c r="R268" s="146"/>
      <c r="S268" s="146"/>
      <c r="T268" s="146"/>
    </row>
    <row r="269" spans="1:20" x14ac:dyDescent="0.25">
      <c r="A269" s="146"/>
      <c r="B269" s="146"/>
      <c r="C269" s="146"/>
      <c r="D269" s="146"/>
      <c r="E269" s="146"/>
      <c r="F269" s="146"/>
      <c r="G269" s="146"/>
      <c r="H269" s="146"/>
      <c r="I269" s="146"/>
      <c r="J269" s="146"/>
      <c r="K269" s="146"/>
      <c r="L269" s="146"/>
      <c r="M269" s="146"/>
      <c r="N269" s="146"/>
      <c r="O269" s="146"/>
      <c r="P269" s="146"/>
      <c r="Q269" s="146"/>
      <c r="R269" s="146"/>
      <c r="S269" s="146"/>
      <c r="T269" s="146"/>
    </row>
    <row r="270" spans="1:20" x14ac:dyDescent="0.25">
      <c r="A270" s="146"/>
      <c r="B270" s="146"/>
      <c r="C270" s="146"/>
      <c r="D270" s="146"/>
      <c r="E270" s="146"/>
      <c r="F270" s="146"/>
      <c r="G270" s="146"/>
      <c r="H270" s="146"/>
      <c r="I270" s="146"/>
      <c r="J270" s="146"/>
      <c r="K270" s="146"/>
      <c r="L270" s="146"/>
      <c r="M270" s="146"/>
      <c r="N270" s="146"/>
      <c r="O270" s="146"/>
      <c r="P270" s="146"/>
      <c r="Q270" s="146"/>
      <c r="R270" s="146"/>
      <c r="S270" s="146"/>
      <c r="T270" s="146"/>
    </row>
    <row r="271" spans="1:20" x14ac:dyDescent="0.25">
      <c r="A271" s="146"/>
      <c r="B271" s="146"/>
      <c r="C271" s="146"/>
      <c r="D271" s="146"/>
      <c r="E271" s="146"/>
      <c r="F271" s="146"/>
      <c r="G271" s="146"/>
      <c r="H271" s="146"/>
      <c r="I271" s="146"/>
      <c r="J271" s="146"/>
      <c r="K271" s="146"/>
      <c r="L271" s="146"/>
      <c r="M271" s="146"/>
      <c r="N271" s="146"/>
      <c r="O271" s="146"/>
      <c r="P271" s="146"/>
      <c r="Q271" s="146"/>
      <c r="R271" s="146"/>
      <c r="S271" s="146"/>
      <c r="T271" s="146"/>
    </row>
    <row r="272" spans="1:20" x14ac:dyDescent="0.25">
      <c r="A272" s="146"/>
      <c r="B272" s="146"/>
      <c r="C272" s="146"/>
      <c r="D272" s="146"/>
      <c r="E272" s="146"/>
      <c r="F272" s="146"/>
      <c r="G272" s="146"/>
      <c r="H272" s="146"/>
      <c r="I272" s="146"/>
      <c r="J272" s="146"/>
      <c r="K272" s="146"/>
      <c r="L272" s="146"/>
      <c r="M272" s="146"/>
      <c r="N272" s="146"/>
      <c r="O272" s="146"/>
      <c r="P272" s="146"/>
      <c r="Q272" s="146"/>
      <c r="R272" s="146"/>
      <c r="S272" s="146"/>
      <c r="T272" s="146"/>
    </row>
    <row r="273" spans="1:20" x14ac:dyDescent="0.25">
      <c r="A273" s="146"/>
      <c r="B273" s="146"/>
      <c r="C273" s="146"/>
      <c r="D273" s="146"/>
      <c r="E273" s="146"/>
      <c r="F273" s="146"/>
      <c r="G273" s="146"/>
      <c r="H273" s="146"/>
      <c r="I273" s="146"/>
      <c r="J273" s="146"/>
      <c r="K273" s="146"/>
      <c r="L273" s="146"/>
      <c r="M273" s="146"/>
      <c r="N273" s="146"/>
      <c r="O273" s="146"/>
      <c r="P273" s="146"/>
      <c r="Q273" s="146"/>
      <c r="R273" s="146"/>
      <c r="S273" s="146"/>
      <c r="T273" s="146"/>
    </row>
  </sheetData>
  <mergeCells count="66">
    <mergeCell ref="B3:B5"/>
    <mergeCell ref="C3:C5"/>
    <mergeCell ref="D3:D5"/>
    <mergeCell ref="F3:F5"/>
    <mergeCell ref="G3:G5"/>
    <mergeCell ref="F67:F69"/>
    <mergeCell ref="S4:S5"/>
    <mergeCell ref="E3:E5"/>
    <mergeCell ref="H3:H5"/>
    <mergeCell ref="O3:S3"/>
    <mergeCell ref="K4:L4"/>
    <mergeCell ref="M4:N4"/>
    <mergeCell ref="O4:P4"/>
    <mergeCell ref="Q4:R4"/>
    <mergeCell ref="I4:J4"/>
    <mergeCell ref="I3:N3"/>
    <mergeCell ref="H6:H7"/>
    <mergeCell ref="I6:I7"/>
    <mergeCell ref="J6:J7"/>
    <mergeCell ref="M6:M7"/>
    <mergeCell ref="N6:N7"/>
    <mergeCell ref="Q6:Q7"/>
    <mergeCell ref="R6:R7"/>
    <mergeCell ref="S6:S7"/>
    <mergeCell ref="B6:B7"/>
    <mergeCell ref="F6:F7"/>
    <mergeCell ref="P6:P7"/>
    <mergeCell ref="O6:O7"/>
    <mergeCell ref="E6:E7"/>
    <mergeCell ref="D6:D7"/>
    <mergeCell ref="K6:K7"/>
    <mergeCell ref="L6:L7"/>
    <mergeCell ref="C6:C7"/>
    <mergeCell ref="G6:G7"/>
    <mergeCell ref="C15:H15"/>
    <mergeCell ref="C66:C69"/>
    <mergeCell ref="B15:B17"/>
    <mergeCell ref="G66:J66"/>
    <mergeCell ref="O29:P29"/>
    <mergeCell ref="I29:J29"/>
    <mergeCell ref="I67:I69"/>
    <mergeCell ref="D67:D69"/>
    <mergeCell ref="J67:J69"/>
    <mergeCell ref="G29:H29"/>
    <mergeCell ref="C16:H16"/>
    <mergeCell ref="H67:H69"/>
    <mergeCell ref="F41:F43"/>
    <mergeCell ref="E67:E69"/>
    <mergeCell ref="G40:G43"/>
    <mergeCell ref="G67:G69"/>
    <mergeCell ref="K29:L29"/>
    <mergeCell ref="S29:T29"/>
    <mergeCell ref="B66:B69"/>
    <mergeCell ref="E41:E43"/>
    <mergeCell ref="D52:D55"/>
    <mergeCell ref="B29:B30"/>
    <mergeCell ref="C29:D29"/>
    <mergeCell ref="C40:F40"/>
    <mergeCell ref="Q29:R29"/>
    <mergeCell ref="B40:B43"/>
    <mergeCell ref="C41:C43"/>
    <mergeCell ref="D41:D43"/>
    <mergeCell ref="B52:B55"/>
    <mergeCell ref="C52:C55"/>
    <mergeCell ref="E29:F29"/>
    <mergeCell ref="M29:N29"/>
  </mergeCells>
  <dataValidations count="1">
    <dataValidation type="list" allowBlank="1" showInputMessage="1" showErrorMessage="1" sqref="C56:C57 C44:E45 G44:G45 E6:E7 C6:C7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1"/>
  <sheetViews>
    <sheetView workbookViewId="0">
      <pane ySplit="2" topLeftCell="A3" activePane="bottomLeft" state="frozen"/>
      <selection pane="bottomLeft" activeCell="E41" sqref="E41:F41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3" t="s">
        <v>17</v>
      </c>
      <c r="G2" s="1" t="s">
        <v>18</v>
      </c>
      <c r="H2" s="1" t="s">
        <v>396</v>
      </c>
    </row>
    <row r="3" spans="2:8" x14ac:dyDescent="0.25">
      <c r="B3" s="21" t="s">
        <v>165</v>
      </c>
    </row>
    <row r="4" spans="2:8" ht="16.5" customHeight="1" x14ac:dyDescent="0.25">
      <c r="B4" s="25" t="s">
        <v>166</v>
      </c>
      <c r="C4" s="26" t="s">
        <v>24</v>
      </c>
      <c r="D4" s="68">
        <v>466</v>
      </c>
      <c r="E4" s="5"/>
      <c r="F4" s="77" t="s">
        <v>167</v>
      </c>
      <c r="G4" s="77"/>
      <c r="H4" s="77"/>
    </row>
    <row r="5" spans="2:8" ht="16.5" customHeight="1" x14ac:dyDescent="0.25">
      <c r="B5" s="27" t="s">
        <v>168</v>
      </c>
      <c r="C5" s="28" t="s">
        <v>24</v>
      </c>
      <c r="D5" s="70"/>
      <c r="E5" s="5"/>
      <c r="F5" s="78" t="s">
        <v>167</v>
      </c>
      <c r="G5" s="78"/>
      <c r="H5" s="78">
        <v>2018</v>
      </c>
    </row>
    <row r="6" spans="2:8" ht="16.5" customHeight="1" x14ac:dyDescent="0.25">
      <c r="B6" s="27" t="s">
        <v>169</v>
      </c>
      <c r="C6" s="28" t="s">
        <v>24</v>
      </c>
      <c r="D6" s="70"/>
      <c r="E6" s="5"/>
      <c r="F6" s="78" t="s">
        <v>167</v>
      </c>
      <c r="G6" s="78" t="s">
        <v>450</v>
      </c>
      <c r="H6" s="78"/>
    </row>
    <row r="7" spans="2:8" ht="16.5" customHeight="1" x14ac:dyDescent="0.25">
      <c r="B7" s="27" t="s">
        <v>170</v>
      </c>
      <c r="C7" s="28" t="s">
        <v>24</v>
      </c>
      <c r="D7" s="70">
        <v>463</v>
      </c>
      <c r="E7" s="5"/>
      <c r="F7" s="78" t="s">
        <v>167</v>
      </c>
      <c r="G7" s="78" t="s">
        <v>451</v>
      </c>
      <c r="H7" s="78"/>
    </row>
    <row r="8" spans="2:8" ht="16.5" customHeight="1" x14ac:dyDescent="0.25">
      <c r="B8" s="27" t="s">
        <v>171</v>
      </c>
      <c r="C8" s="28" t="s">
        <v>24</v>
      </c>
      <c r="D8" s="70"/>
      <c r="E8" s="5"/>
      <c r="F8" s="78" t="s">
        <v>167</v>
      </c>
      <c r="G8" s="78" t="s">
        <v>453</v>
      </c>
      <c r="H8" s="78"/>
    </row>
    <row r="9" spans="2:8" ht="16.5" customHeight="1" x14ac:dyDescent="0.25">
      <c r="B9" s="27" t="s">
        <v>172</v>
      </c>
      <c r="C9" s="28" t="s">
        <v>24</v>
      </c>
      <c r="D9" s="70"/>
      <c r="E9" s="5"/>
      <c r="F9" s="78" t="s">
        <v>167</v>
      </c>
      <c r="G9" s="78"/>
      <c r="H9" s="78"/>
    </row>
    <row r="10" spans="2:8" ht="15.75" customHeight="1" x14ac:dyDescent="0.25">
      <c r="B10" s="27" t="s">
        <v>173</v>
      </c>
      <c r="C10" s="28" t="s">
        <v>24</v>
      </c>
      <c r="D10" s="70">
        <v>26</v>
      </c>
      <c r="E10" s="5"/>
      <c r="F10" s="78" t="s">
        <v>167</v>
      </c>
      <c r="G10" s="78"/>
      <c r="H10" s="78"/>
    </row>
    <row r="11" spans="2:8" ht="15.75" customHeight="1" x14ac:dyDescent="0.25">
      <c r="B11" s="27" t="s">
        <v>174</v>
      </c>
      <c r="C11" s="28" t="s">
        <v>24</v>
      </c>
      <c r="D11" s="70"/>
      <c r="E11" s="5"/>
      <c r="F11" s="78" t="s">
        <v>167</v>
      </c>
      <c r="G11" s="78"/>
      <c r="H11" s="78"/>
    </row>
    <row r="12" spans="2:8" ht="16.5" customHeight="1" x14ac:dyDescent="0.25">
      <c r="B12" s="27" t="s">
        <v>175</v>
      </c>
      <c r="C12" s="28" t="s">
        <v>24</v>
      </c>
      <c r="D12" s="70">
        <v>21</v>
      </c>
      <c r="E12" s="5"/>
      <c r="F12" s="78" t="s">
        <v>167</v>
      </c>
      <c r="G12" s="78"/>
      <c r="H12" s="78"/>
    </row>
    <row r="13" spans="2:8" ht="16.5" customHeight="1" x14ac:dyDescent="0.25">
      <c r="B13" s="27" t="s">
        <v>176</v>
      </c>
      <c r="C13" s="28" t="s">
        <v>24</v>
      </c>
      <c r="D13" s="70"/>
      <c r="E13" s="5"/>
      <c r="F13" s="78" t="s">
        <v>167</v>
      </c>
      <c r="G13" s="78"/>
      <c r="H13" s="78"/>
    </row>
    <row r="14" spans="2:8" ht="16.5" customHeight="1" x14ac:dyDescent="0.25">
      <c r="B14" s="27" t="s">
        <v>177</v>
      </c>
      <c r="C14" s="28" t="s">
        <v>24</v>
      </c>
      <c r="D14" s="70"/>
      <c r="E14" s="5"/>
      <c r="F14" s="78" t="s">
        <v>167</v>
      </c>
      <c r="G14" s="78"/>
      <c r="H14" s="78"/>
    </row>
    <row r="15" spans="2:8" ht="16.5" customHeight="1" x14ac:dyDescent="0.25">
      <c r="B15" s="27" t="s">
        <v>178</v>
      </c>
      <c r="C15" s="28" t="s">
        <v>24</v>
      </c>
      <c r="D15" s="70"/>
      <c r="E15" s="5"/>
      <c r="F15" s="78" t="s">
        <v>167</v>
      </c>
      <c r="G15" s="78"/>
      <c r="H15" s="78"/>
    </row>
    <row r="16" spans="2:8" ht="16.5" customHeight="1" x14ac:dyDescent="0.25">
      <c r="B16" s="27" t="s">
        <v>179</v>
      </c>
      <c r="C16" s="28" t="s">
        <v>24</v>
      </c>
      <c r="D16" s="70"/>
      <c r="E16" s="5"/>
      <c r="F16" s="78" t="s">
        <v>167</v>
      </c>
      <c r="G16" s="78"/>
      <c r="H16" s="78"/>
    </row>
    <row r="17" spans="2:13" ht="16.5" customHeight="1" x14ac:dyDescent="0.25">
      <c r="B17" s="27" t="s">
        <v>180</v>
      </c>
      <c r="C17" s="28" t="s">
        <v>24</v>
      </c>
      <c r="D17" s="70">
        <v>118</v>
      </c>
      <c r="E17" s="5"/>
      <c r="F17" s="78" t="s">
        <v>167</v>
      </c>
      <c r="G17" s="78"/>
      <c r="H17" s="78"/>
    </row>
    <row r="18" spans="2:13" ht="16.5" customHeight="1" x14ac:dyDescent="0.25">
      <c r="B18" s="27" t="s">
        <v>181</v>
      </c>
      <c r="C18" s="28" t="s">
        <v>24</v>
      </c>
      <c r="D18" s="70">
        <v>723</v>
      </c>
      <c r="E18" s="5"/>
      <c r="F18" s="78" t="s">
        <v>167</v>
      </c>
      <c r="G18" s="78"/>
      <c r="H18" s="78"/>
    </row>
    <row r="19" spans="2:13" ht="16.5" customHeight="1" x14ac:dyDescent="0.25">
      <c r="B19" s="117" t="s">
        <v>182</v>
      </c>
      <c r="C19" s="92" t="s">
        <v>24</v>
      </c>
      <c r="D19" s="93">
        <v>26</v>
      </c>
      <c r="E19" s="5"/>
      <c r="F19" s="79" t="s">
        <v>167</v>
      </c>
      <c r="G19" s="79"/>
      <c r="H19" s="79"/>
    </row>
    <row r="20" spans="2:13" ht="16.5" customHeight="1" x14ac:dyDescent="0.25">
      <c r="B20" s="125" t="s">
        <v>448</v>
      </c>
      <c r="C20" s="48"/>
      <c r="D20" s="126">
        <v>153</v>
      </c>
      <c r="E20" s="5"/>
      <c r="F20" s="124"/>
      <c r="G20" s="124"/>
      <c r="H20" s="124"/>
    </row>
    <row r="21" spans="2:13" x14ac:dyDescent="0.25">
      <c r="B21" s="127" t="s">
        <v>449</v>
      </c>
      <c r="D21" s="128">
        <v>3300</v>
      </c>
    </row>
    <row r="22" spans="2:13" x14ac:dyDescent="0.25">
      <c r="B22" s="83"/>
      <c r="C22" s="5"/>
      <c r="D22" s="5"/>
      <c r="E22" s="5"/>
    </row>
    <row r="23" spans="2:13" x14ac:dyDescent="0.25">
      <c r="B23" s="25" t="s">
        <v>271</v>
      </c>
      <c r="C23" s="26" t="s">
        <v>98</v>
      </c>
      <c r="D23" s="68">
        <v>4</v>
      </c>
      <c r="F23" s="81" t="s">
        <v>167</v>
      </c>
      <c r="G23" s="84"/>
      <c r="H23" s="77"/>
    </row>
    <row r="24" spans="2:13" x14ac:dyDescent="0.25">
      <c r="B24" s="27" t="s">
        <v>272</v>
      </c>
      <c r="C24" s="28" t="s">
        <v>98</v>
      </c>
      <c r="D24" s="70">
        <v>0</v>
      </c>
      <c r="F24" s="82" t="s">
        <v>167</v>
      </c>
      <c r="G24" s="85"/>
      <c r="H24" s="78"/>
    </row>
    <row r="25" spans="2:13" x14ac:dyDescent="0.25">
      <c r="B25" s="27" t="s">
        <v>273</v>
      </c>
      <c r="C25" s="28" t="s">
        <v>98</v>
      </c>
      <c r="D25" s="70">
        <v>0</v>
      </c>
      <c r="F25" s="82" t="s">
        <v>167</v>
      </c>
      <c r="G25" s="85"/>
      <c r="H25" s="78"/>
    </row>
    <row r="26" spans="2:13" x14ac:dyDescent="0.25">
      <c r="B26" s="80" t="s">
        <v>274</v>
      </c>
      <c r="C26" s="31" t="s">
        <v>98</v>
      </c>
      <c r="D26" s="73">
        <v>0</v>
      </c>
      <c r="F26" s="122" t="s">
        <v>167</v>
      </c>
      <c r="G26" s="86"/>
      <c r="H26" s="79"/>
    </row>
    <row r="27" spans="2:13" x14ac:dyDescent="0.25">
      <c r="B27" s="83"/>
      <c r="C27" s="5"/>
      <c r="D27" s="5"/>
      <c r="E27" s="5"/>
    </row>
    <row r="29" spans="2:13" x14ac:dyDescent="0.25">
      <c r="B29" s="21" t="s">
        <v>337</v>
      </c>
    </row>
    <row r="30" spans="2:13" x14ac:dyDescent="0.25">
      <c r="B30" s="21" t="s">
        <v>338</v>
      </c>
      <c r="D30" s="21" t="s">
        <v>227</v>
      </c>
      <c r="E30" s="278" t="s">
        <v>183</v>
      </c>
      <c r="F30" s="278"/>
      <c r="G30" s="22" t="s">
        <v>184</v>
      </c>
    </row>
    <row r="31" spans="2:13" x14ac:dyDescent="0.25">
      <c r="B31" s="25" t="s">
        <v>343</v>
      </c>
      <c r="C31" s="26" t="s">
        <v>185</v>
      </c>
      <c r="D31" s="26">
        <v>8924</v>
      </c>
      <c r="E31" s="283">
        <v>4205</v>
      </c>
      <c r="F31" s="283"/>
      <c r="G31" s="100">
        <v>4719</v>
      </c>
      <c r="K31" s="82" t="s">
        <v>167</v>
      </c>
      <c r="L31" s="121"/>
      <c r="M31" s="84"/>
    </row>
    <row r="32" spans="2:13" x14ac:dyDescent="0.25">
      <c r="B32" s="27" t="s">
        <v>344</v>
      </c>
      <c r="C32" s="28" t="s">
        <v>185</v>
      </c>
      <c r="D32" s="28">
        <v>16079</v>
      </c>
      <c r="E32" s="233">
        <v>4023</v>
      </c>
      <c r="F32" s="233"/>
      <c r="G32" s="101">
        <v>12056</v>
      </c>
      <c r="K32" s="82" t="s">
        <v>167</v>
      </c>
      <c r="L32" s="121"/>
      <c r="M32" s="85"/>
    </row>
    <row r="33" spans="1:13" x14ac:dyDescent="0.25">
      <c r="B33" s="27" t="s">
        <v>345</v>
      </c>
      <c r="C33" s="28" t="s">
        <v>24</v>
      </c>
      <c r="D33" s="28">
        <v>179440</v>
      </c>
      <c r="F33">
        <v>38960</v>
      </c>
      <c r="G33">
        <v>140480</v>
      </c>
      <c r="K33" s="82" t="s">
        <v>167</v>
      </c>
      <c r="L33" s="121"/>
      <c r="M33" s="85"/>
    </row>
    <row r="34" spans="1:13" x14ac:dyDescent="0.25">
      <c r="B34" s="27" t="s">
        <v>346</v>
      </c>
      <c r="C34" s="28" t="s">
        <v>185</v>
      </c>
      <c r="D34" s="28"/>
      <c r="E34" s="233"/>
      <c r="F34" s="233"/>
      <c r="G34" s="101"/>
      <c r="K34" s="81" t="s">
        <v>167</v>
      </c>
      <c r="L34" s="121"/>
      <c r="M34" s="85"/>
    </row>
    <row r="35" spans="1:13" x14ac:dyDescent="0.25">
      <c r="B35" s="27" t="s">
        <v>347</v>
      </c>
      <c r="C35" s="28" t="s">
        <v>185</v>
      </c>
      <c r="D35" s="28">
        <v>9820</v>
      </c>
      <c r="E35" s="233">
        <v>620</v>
      </c>
      <c r="F35" s="233"/>
      <c r="G35" s="101">
        <v>9200</v>
      </c>
      <c r="K35" s="82" t="s">
        <v>167</v>
      </c>
      <c r="L35" s="121"/>
      <c r="M35" s="85"/>
    </row>
    <row r="36" spans="1:13" x14ac:dyDescent="0.25">
      <c r="B36" s="27" t="s">
        <v>348</v>
      </c>
      <c r="C36" s="28" t="s">
        <v>185</v>
      </c>
      <c r="D36" s="28"/>
      <c r="E36" s="233"/>
      <c r="F36" s="233"/>
      <c r="G36" s="101"/>
      <c r="K36" s="82" t="s">
        <v>167</v>
      </c>
      <c r="L36" s="121"/>
      <c r="M36" s="85"/>
    </row>
    <row r="37" spans="1:13" x14ac:dyDescent="0.25">
      <c r="B37" s="27" t="s">
        <v>349</v>
      </c>
      <c r="C37" s="28" t="s">
        <v>185</v>
      </c>
      <c r="D37" s="28"/>
      <c r="E37" s="233"/>
      <c r="F37" s="233"/>
      <c r="G37" s="101"/>
      <c r="K37" s="82" t="s">
        <v>167</v>
      </c>
      <c r="L37" s="121"/>
      <c r="M37" s="85"/>
    </row>
    <row r="38" spans="1:13" x14ac:dyDescent="0.25">
      <c r="B38" s="27" t="s">
        <v>174</v>
      </c>
      <c r="C38" s="28" t="s">
        <v>185</v>
      </c>
      <c r="D38" s="28"/>
      <c r="E38" s="233"/>
      <c r="F38" s="233"/>
      <c r="G38" s="101"/>
      <c r="K38" s="81" t="s">
        <v>167</v>
      </c>
      <c r="L38" s="121"/>
      <c r="M38" s="85"/>
    </row>
    <row r="39" spans="1:13" x14ac:dyDescent="0.25">
      <c r="B39" s="27" t="s">
        <v>350</v>
      </c>
      <c r="C39" s="28" t="s">
        <v>185</v>
      </c>
      <c r="D39" s="28"/>
      <c r="E39" s="233"/>
      <c r="F39" s="233"/>
      <c r="G39" s="101"/>
      <c r="K39" s="82" t="s">
        <v>167</v>
      </c>
      <c r="L39" s="121"/>
      <c r="M39" s="85"/>
    </row>
    <row r="40" spans="1:13" x14ac:dyDescent="0.25">
      <c r="B40" s="27" t="s">
        <v>351</v>
      </c>
      <c r="C40" s="28" t="s">
        <v>185</v>
      </c>
      <c r="D40" s="28">
        <v>9760</v>
      </c>
      <c r="E40" s="233">
        <v>0</v>
      </c>
      <c r="F40" s="233"/>
      <c r="G40" s="101">
        <v>9720</v>
      </c>
      <c r="K40" s="82" t="s">
        <v>167</v>
      </c>
      <c r="L40" s="121"/>
      <c r="M40" s="85"/>
    </row>
    <row r="41" spans="1:13" x14ac:dyDescent="0.25">
      <c r="B41" s="80" t="s">
        <v>352</v>
      </c>
      <c r="C41" s="31" t="s">
        <v>185</v>
      </c>
      <c r="D41" s="31"/>
      <c r="E41" s="235"/>
      <c r="F41" s="235"/>
      <c r="G41" s="102"/>
      <c r="K41" s="82" t="s">
        <v>167</v>
      </c>
      <c r="L41" s="121"/>
      <c r="M41" s="85"/>
    </row>
    <row r="42" spans="1:13" x14ac:dyDescent="0.25">
      <c r="B42" s="80"/>
      <c r="D42" s="21" t="s">
        <v>339</v>
      </c>
      <c r="E42" s="97" t="s">
        <v>183</v>
      </c>
      <c r="G42" s="98" t="s">
        <v>184</v>
      </c>
      <c r="H42" s="281" t="s">
        <v>340</v>
      </c>
      <c r="I42" s="282"/>
      <c r="K42" s="96"/>
      <c r="L42" s="121"/>
      <c r="M42" s="85"/>
    </row>
    <row r="43" spans="1:13" x14ac:dyDescent="0.25">
      <c r="A43">
        <v>17</v>
      </c>
      <c r="B43" s="94" t="s">
        <v>341</v>
      </c>
      <c r="C43" s="95" t="s">
        <v>342</v>
      </c>
      <c r="D43" s="60">
        <v>178491</v>
      </c>
      <c r="E43" s="279">
        <v>0</v>
      </c>
      <c r="F43" s="279"/>
      <c r="G43" s="99">
        <v>0</v>
      </c>
      <c r="H43" s="279">
        <v>178491</v>
      </c>
      <c r="I43" s="280"/>
      <c r="L43" s="121"/>
      <c r="M43" s="86"/>
    </row>
    <row r="45" spans="1:13" x14ac:dyDescent="0.25">
      <c r="B45" s="21" t="s">
        <v>423</v>
      </c>
    </row>
    <row r="46" spans="1:13" x14ac:dyDescent="0.25">
      <c r="B46" s="25" t="s">
        <v>424</v>
      </c>
      <c r="C46" s="26" t="s">
        <v>98</v>
      </c>
      <c r="D46" s="68">
        <v>0</v>
      </c>
      <c r="F46" s="84" t="s">
        <v>167</v>
      </c>
      <c r="G46" s="84"/>
      <c r="H46" s="84"/>
    </row>
    <row r="47" spans="1:13" x14ac:dyDescent="0.25">
      <c r="B47" s="27" t="s">
        <v>425</v>
      </c>
      <c r="C47" s="28" t="s">
        <v>98</v>
      </c>
      <c r="D47" s="70">
        <v>5000</v>
      </c>
      <c r="F47" s="84" t="s">
        <v>167</v>
      </c>
      <c r="G47" s="85" t="s">
        <v>452</v>
      </c>
      <c r="H47" s="85"/>
    </row>
    <row r="48" spans="1:13" x14ac:dyDescent="0.25">
      <c r="B48" s="27" t="s">
        <v>426</v>
      </c>
      <c r="C48" s="28" t="s">
        <v>98</v>
      </c>
      <c r="D48" s="70">
        <v>200</v>
      </c>
      <c r="F48" s="84" t="s">
        <v>167</v>
      </c>
      <c r="G48" s="85"/>
      <c r="H48" s="85"/>
    </row>
    <row r="49" spans="2:8" x14ac:dyDescent="0.25">
      <c r="B49" s="27" t="s">
        <v>427</v>
      </c>
      <c r="C49" s="28" t="s">
        <v>98</v>
      </c>
      <c r="D49" s="70">
        <v>0</v>
      </c>
      <c r="F49" s="84" t="s">
        <v>167</v>
      </c>
      <c r="G49" s="85"/>
      <c r="H49" s="85"/>
    </row>
    <row r="50" spans="2:8" x14ac:dyDescent="0.25">
      <c r="B50" s="27" t="s">
        <v>428</v>
      </c>
      <c r="C50" s="28" t="s">
        <v>98</v>
      </c>
      <c r="D50" s="70">
        <v>1</v>
      </c>
      <c r="F50" s="84" t="s">
        <v>167</v>
      </c>
      <c r="G50" s="85"/>
      <c r="H50" s="85"/>
    </row>
    <row r="51" spans="2:8" x14ac:dyDescent="0.25">
      <c r="B51" s="80" t="s">
        <v>429</v>
      </c>
      <c r="C51" s="31" t="s">
        <v>98</v>
      </c>
      <c r="D51" s="73">
        <v>0</v>
      </c>
      <c r="F51" s="84" t="s">
        <v>167</v>
      </c>
      <c r="G51" s="86"/>
      <c r="H51" s="86"/>
    </row>
  </sheetData>
  <mergeCells count="14">
    <mergeCell ref="E30:F30"/>
    <mergeCell ref="E43:F43"/>
    <mergeCell ref="H43:I43"/>
    <mergeCell ref="H42:I42"/>
    <mergeCell ref="E31:F31"/>
    <mergeCell ref="E32:F32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J12" sqref="J12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3" t="s">
        <v>17</v>
      </c>
      <c r="G2" s="1" t="s">
        <v>18</v>
      </c>
    </row>
    <row r="3" spans="2:7" s="21" customFormat="1" x14ac:dyDescent="0.25">
      <c r="B3" s="21" t="s">
        <v>111</v>
      </c>
      <c r="C3"/>
      <c r="D3"/>
      <c r="E3"/>
    </row>
    <row r="4" spans="2:7" x14ac:dyDescent="0.25">
      <c r="B4" s="25" t="s">
        <v>400</v>
      </c>
      <c r="C4" s="26" t="s">
        <v>24</v>
      </c>
      <c r="D4" s="14">
        <v>7</v>
      </c>
      <c r="F4" s="77" t="s">
        <v>187</v>
      </c>
    </row>
    <row r="5" spans="2:7" x14ac:dyDescent="0.25">
      <c r="B5" s="27" t="s">
        <v>406</v>
      </c>
      <c r="C5" s="28" t="s">
        <v>98</v>
      </c>
      <c r="D5" s="17">
        <v>185</v>
      </c>
      <c r="F5" s="78" t="s">
        <v>187</v>
      </c>
    </row>
    <row r="6" spans="2:7" x14ac:dyDescent="0.25">
      <c r="B6" s="27" t="s">
        <v>407</v>
      </c>
      <c r="C6" s="28" t="s">
        <v>186</v>
      </c>
      <c r="D6" s="17">
        <v>431.43</v>
      </c>
      <c r="F6" s="78" t="s">
        <v>187</v>
      </c>
    </row>
    <row r="7" spans="2:7" x14ac:dyDescent="0.25">
      <c r="B7" s="27" t="s">
        <v>401</v>
      </c>
      <c r="C7" s="28" t="s">
        <v>98</v>
      </c>
      <c r="D7" s="17">
        <v>0</v>
      </c>
      <c r="F7" s="78" t="s">
        <v>187</v>
      </c>
    </row>
    <row r="8" spans="2:7" x14ac:dyDescent="0.25">
      <c r="B8" s="27" t="s">
        <v>408</v>
      </c>
      <c r="C8" s="28" t="s">
        <v>186</v>
      </c>
      <c r="D8" s="17">
        <v>0</v>
      </c>
      <c r="F8" s="78" t="s">
        <v>187</v>
      </c>
    </row>
    <row r="9" spans="2:7" x14ac:dyDescent="0.25">
      <c r="B9" s="27" t="s">
        <v>188</v>
      </c>
      <c r="C9" s="28" t="s">
        <v>186</v>
      </c>
      <c r="D9" s="17">
        <v>0</v>
      </c>
      <c r="F9" s="78" t="s">
        <v>187</v>
      </c>
    </row>
    <row r="10" spans="2:7" x14ac:dyDescent="0.25">
      <c r="B10" s="27" t="s">
        <v>189</v>
      </c>
      <c r="C10" s="28" t="s">
        <v>186</v>
      </c>
      <c r="D10" s="17">
        <v>0</v>
      </c>
      <c r="F10" s="78" t="s">
        <v>187</v>
      </c>
    </row>
    <row r="11" spans="2:7" x14ac:dyDescent="0.25">
      <c r="B11" s="27" t="s">
        <v>190</v>
      </c>
      <c r="C11" s="28" t="s">
        <v>98</v>
      </c>
      <c r="D11" s="17">
        <v>7</v>
      </c>
      <c r="F11" s="78" t="s">
        <v>187</v>
      </c>
    </row>
    <row r="12" spans="2:7" x14ac:dyDescent="0.25">
      <c r="B12" s="27" t="s">
        <v>191</v>
      </c>
      <c r="C12" s="28" t="s">
        <v>98</v>
      </c>
      <c r="D12" s="17">
        <v>7</v>
      </c>
      <c r="F12" s="78" t="s">
        <v>187</v>
      </c>
    </row>
    <row r="13" spans="2:7" x14ac:dyDescent="0.25">
      <c r="B13" s="27" t="s">
        <v>192</v>
      </c>
      <c r="C13" s="28" t="s">
        <v>186</v>
      </c>
      <c r="D13" s="17" t="s">
        <v>476</v>
      </c>
      <c r="F13" s="78" t="s">
        <v>187</v>
      </c>
    </row>
    <row r="14" spans="2:7" x14ac:dyDescent="0.25">
      <c r="B14" s="27" t="s">
        <v>193</v>
      </c>
      <c r="C14" s="28" t="s">
        <v>186</v>
      </c>
      <c r="D14" s="17">
        <v>2.37</v>
      </c>
      <c r="F14" s="78" t="s">
        <v>187</v>
      </c>
    </row>
    <row r="15" spans="2:7" x14ac:dyDescent="0.25">
      <c r="B15" s="27" t="s">
        <v>194</v>
      </c>
      <c r="C15" s="28" t="s">
        <v>186</v>
      </c>
      <c r="D15" s="17">
        <v>0</v>
      </c>
      <c r="F15" s="78" t="s">
        <v>187</v>
      </c>
    </row>
    <row r="16" spans="2:7" x14ac:dyDescent="0.25">
      <c r="B16" s="27" t="s">
        <v>195</v>
      </c>
      <c r="C16" s="28" t="s">
        <v>98</v>
      </c>
      <c r="D16" s="17">
        <v>0</v>
      </c>
      <c r="F16" s="78" t="s">
        <v>187</v>
      </c>
    </row>
    <row r="17" spans="2:6" x14ac:dyDescent="0.25">
      <c r="B17" s="27" t="s">
        <v>422</v>
      </c>
      <c r="C17" s="28" t="s">
        <v>186</v>
      </c>
      <c r="D17" s="17">
        <v>0</v>
      </c>
      <c r="F17" s="78" t="s">
        <v>187</v>
      </c>
    </row>
    <row r="18" spans="2:6" x14ac:dyDescent="0.25">
      <c r="B18" s="27" t="s">
        <v>404</v>
      </c>
      <c r="C18" s="28" t="s">
        <v>98</v>
      </c>
      <c r="D18" s="17">
        <v>1657</v>
      </c>
      <c r="F18" s="78" t="s">
        <v>187</v>
      </c>
    </row>
    <row r="19" spans="2:6" x14ac:dyDescent="0.25">
      <c r="B19" s="27" t="s">
        <v>405</v>
      </c>
      <c r="C19" s="28" t="s">
        <v>98</v>
      </c>
      <c r="D19" s="192">
        <v>0.8</v>
      </c>
      <c r="F19" s="78" t="s">
        <v>187</v>
      </c>
    </row>
    <row r="20" spans="2:6" ht="14.25" customHeight="1" x14ac:dyDescent="0.25">
      <c r="B20" s="27" t="s">
        <v>196</v>
      </c>
      <c r="C20" s="28" t="s">
        <v>24</v>
      </c>
      <c r="D20" s="17" t="s">
        <v>477</v>
      </c>
      <c r="F20" s="78" t="s">
        <v>187</v>
      </c>
    </row>
    <row r="21" spans="2:6" ht="14.25" customHeight="1" x14ac:dyDescent="0.25">
      <c r="B21" s="27" t="s">
        <v>197</v>
      </c>
      <c r="C21" s="28" t="s">
        <v>98</v>
      </c>
      <c r="D21" s="17" t="s">
        <v>478</v>
      </c>
      <c r="F21" s="78" t="s">
        <v>187</v>
      </c>
    </row>
    <row r="22" spans="2:6" x14ac:dyDescent="0.25">
      <c r="B22" s="27" t="s">
        <v>402</v>
      </c>
      <c r="C22" s="28" t="s">
        <v>98</v>
      </c>
      <c r="D22" s="17">
        <v>0</v>
      </c>
      <c r="F22" s="78" t="s">
        <v>187</v>
      </c>
    </row>
    <row r="23" spans="2:6" x14ac:dyDescent="0.25">
      <c r="B23" s="27" t="s">
        <v>403</v>
      </c>
      <c r="C23" s="28" t="s">
        <v>186</v>
      </c>
      <c r="D23" s="17">
        <v>0</v>
      </c>
      <c r="F23" s="78" t="s">
        <v>187</v>
      </c>
    </row>
    <row r="24" spans="2:6" x14ac:dyDescent="0.25">
      <c r="B24" s="80" t="s">
        <v>198</v>
      </c>
      <c r="C24" s="31" t="s">
        <v>199</v>
      </c>
      <c r="D24" s="36">
        <v>0</v>
      </c>
      <c r="F24" s="79" t="s">
        <v>187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4"/>
  <sheetViews>
    <sheetView workbookViewId="0">
      <pane ySplit="2" topLeftCell="A103" activePane="bottomLeft" state="frozen"/>
      <selection pane="bottomLeft" sqref="A1:XFD1048576"/>
    </sheetView>
  </sheetViews>
  <sheetFormatPr defaultRowHeight="15" x14ac:dyDescent="0.25"/>
  <cols>
    <col min="2" max="2" width="45.85546875" customWidth="1"/>
    <col min="3" max="3" width="9.28515625" customWidth="1"/>
    <col min="4" max="4" width="16" style="37" customWidth="1"/>
    <col min="5" max="5" width="2.140625" customWidth="1"/>
    <col min="6" max="6" width="22.28515625" bestFit="1" customWidth="1"/>
    <col min="7" max="7" width="28.140625" customWidth="1"/>
    <col min="8" max="8" width="14.5703125" bestFit="1" customWidth="1"/>
    <col min="10" max="10" width="24.28515625" bestFit="1" customWidth="1"/>
  </cols>
  <sheetData>
    <row r="2" spans="2:7" x14ac:dyDescent="0.25">
      <c r="C2" s="21" t="s">
        <v>14</v>
      </c>
      <c r="D2" s="21" t="s">
        <v>50</v>
      </c>
      <c r="E2" s="21"/>
      <c r="F2" s="43" t="s">
        <v>17</v>
      </c>
      <c r="G2" s="1" t="s">
        <v>18</v>
      </c>
    </row>
    <row r="3" spans="2:7" x14ac:dyDescent="0.25">
      <c r="B3" s="21" t="s">
        <v>200</v>
      </c>
      <c r="D3"/>
    </row>
    <row r="4" spans="2:7" x14ac:dyDescent="0.25">
      <c r="B4" s="25" t="s">
        <v>410</v>
      </c>
      <c r="C4" s="26" t="s">
        <v>98</v>
      </c>
      <c r="D4" s="145" t="s">
        <v>457</v>
      </c>
      <c r="F4" s="77" t="s">
        <v>202</v>
      </c>
    </row>
    <row r="5" spans="2:7" x14ac:dyDescent="0.25">
      <c r="B5" s="27" t="s">
        <v>409</v>
      </c>
      <c r="C5" s="28" t="s">
        <v>206</v>
      </c>
      <c r="D5" s="144">
        <v>12.33</v>
      </c>
      <c r="F5" s="78" t="s">
        <v>202</v>
      </c>
    </row>
    <row r="6" spans="2:7" x14ac:dyDescent="0.25">
      <c r="B6" s="27" t="s">
        <v>203</v>
      </c>
      <c r="C6" s="28" t="s">
        <v>201</v>
      </c>
      <c r="D6" s="143"/>
      <c r="F6" s="78" t="s">
        <v>202</v>
      </c>
    </row>
    <row r="7" spans="2:7" x14ac:dyDescent="0.25">
      <c r="B7" s="27" t="s">
        <v>411</v>
      </c>
      <c r="C7" s="28" t="s">
        <v>98</v>
      </c>
      <c r="D7" s="143"/>
      <c r="F7" s="78" t="s">
        <v>202</v>
      </c>
    </row>
    <row r="8" spans="2:7" x14ac:dyDescent="0.25">
      <c r="B8" s="27" t="s">
        <v>204</v>
      </c>
      <c r="C8" s="28" t="s">
        <v>98</v>
      </c>
      <c r="D8" s="143"/>
      <c r="F8" s="78" t="s">
        <v>202</v>
      </c>
    </row>
    <row r="9" spans="2:7" x14ac:dyDescent="0.25">
      <c r="B9" s="27" t="s">
        <v>205</v>
      </c>
      <c r="C9" s="28" t="s">
        <v>206</v>
      </c>
      <c r="D9" s="143">
        <v>20.7</v>
      </c>
      <c r="F9" s="78" t="s">
        <v>202</v>
      </c>
    </row>
    <row r="10" spans="2:7" x14ac:dyDescent="0.25">
      <c r="B10" s="27" t="s">
        <v>207</v>
      </c>
      <c r="C10" s="28" t="s">
        <v>98</v>
      </c>
      <c r="D10" s="142" t="s">
        <v>456</v>
      </c>
      <c r="F10" s="78" t="s">
        <v>202</v>
      </c>
    </row>
    <row r="11" spans="2:7" x14ac:dyDescent="0.25">
      <c r="B11" s="27" t="s">
        <v>208</v>
      </c>
      <c r="C11" s="28" t="s">
        <v>209</v>
      </c>
      <c r="D11" s="141"/>
      <c r="F11" s="78" t="s">
        <v>202</v>
      </c>
    </row>
    <row r="12" spans="2:7" x14ac:dyDescent="0.25">
      <c r="B12" s="27" t="s">
        <v>412</v>
      </c>
      <c r="C12" s="28" t="s">
        <v>98</v>
      </c>
      <c r="D12" s="141"/>
      <c r="F12" s="78" t="s">
        <v>202</v>
      </c>
    </row>
    <row r="13" spans="2:7" x14ac:dyDescent="0.25">
      <c r="B13" s="118" t="s">
        <v>414</v>
      </c>
      <c r="C13" s="48" t="s">
        <v>98</v>
      </c>
      <c r="D13" s="140"/>
      <c r="F13" s="78" t="s">
        <v>202</v>
      </c>
    </row>
    <row r="14" spans="2:7" x14ac:dyDescent="0.25">
      <c r="B14" s="117" t="s">
        <v>413</v>
      </c>
      <c r="C14" s="92" t="s">
        <v>98</v>
      </c>
      <c r="D14" s="139">
        <v>3</v>
      </c>
      <c r="F14" s="79" t="s">
        <v>202</v>
      </c>
    </row>
    <row r="15" spans="2:7" x14ac:dyDescent="0.25">
      <c r="B15" s="37"/>
      <c r="D15"/>
    </row>
    <row r="16" spans="2:7" x14ac:dyDescent="0.25">
      <c r="B16" s="39" t="s">
        <v>210</v>
      </c>
      <c r="D16"/>
    </row>
    <row r="17" spans="2:7" x14ac:dyDescent="0.25">
      <c r="B17" s="25" t="s">
        <v>211</v>
      </c>
      <c r="C17" s="26"/>
      <c r="D17" s="138"/>
    </row>
    <row r="18" spans="2:7" x14ac:dyDescent="0.25">
      <c r="B18" s="29" t="s">
        <v>212</v>
      </c>
      <c r="C18" s="28" t="s">
        <v>209</v>
      </c>
      <c r="D18" s="136">
        <v>401.05</v>
      </c>
      <c r="F18" s="84" t="s">
        <v>202</v>
      </c>
      <c r="G18" s="84"/>
    </row>
    <row r="19" spans="2:7" x14ac:dyDescent="0.25">
      <c r="B19" s="29" t="s">
        <v>213</v>
      </c>
      <c r="C19" s="28" t="s">
        <v>209</v>
      </c>
      <c r="D19" s="137">
        <v>46.56</v>
      </c>
      <c r="F19" s="85" t="s">
        <v>202</v>
      </c>
      <c r="G19" s="85"/>
    </row>
    <row r="20" spans="2:7" x14ac:dyDescent="0.25">
      <c r="B20" s="27" t="s">
        <v>214</v>
      </c>
      <c r="C20" s="28"/>
      <c r="D20" s="105"/>
      <c r="F20" s="85" t="s">
        <v>202</v>
      </c>
      <c r="G20" s="85"/>
    </row>
    <row r="21" spans="2:7" x14ac:dyDescent="0.25">
      <c r="B21" s="29" t="s">
        <v>212</v>
      </c>
      <c r="C21" s="28" t="s">
        <v>209</v>
      </c>
      <c r="D21" s="136">
        <v>855.23</v>
      </c>
      <c r="F21" s="85" t="s">
        <v>202</v>
      </c>
      <c r="G21" s="85"/>
    </row>
    <row r="22" spans="2:7" x14ac:dyDescent="0.25">
      <c r="B22" s="29" t="s">
        <v>213</v>
      </c>
      <c r="C22" s="28" t="s">
        <v>209</v>
      </c>
      <c r="D22" s="136">
        <v>81.22</v>
      </c>
      <c r="F22" s="85" t="s">
        <v>202</v>
      </c>
      <c r="G22" s="85"/>
    </row>
    <row r="23" spans="2:7" x14ac:dyDescent="0.25">
      <c r="B23" s="27" t="s">
        <v>215</v>
      </c>
      <c r="C23" s="28" t="s">
        <v>209</v>
      </c>
      <c r="D23" s="135">
        <v>6.2</v>
      </c>
      <c r="F23" s="85" t="s">
        <v>202</v>
      </c>
      <c r="G23" s="85"/>
    </row>
    <row r="24" spans="2:7" x14ac:dyDescent="0.25">
      <c r="B24" s="27" t="s">
        <v>216</v>
      </c>
      <c r="C24" s="28" t="s">
        <v>209</v>
      </c>
      <c r="D24" s="132">
        <v>50</v>
      </c>
      <c r="F24" s="85" t="s">
        <v>202</v>
      </c>
      <c r="G24" s="85"/>
    </row>
    <row r="25" spans="2:7" x14ac:dyDescent="0.25">
      <c r="B25" s="27" t="s">
        <v>217</v>
      </c>
      <c r="C25" s="28"/>
      <c r="D25" s="17"/>
      <c r="F25" s="85" t="s">
        <v>202</v>
      </c>
      <c r="G25" s="85"/>
    </row>
    <row r="26" spans="2:7" x14ac:dyDescent="0.25">
      <c r="B26" s="29" t="s">
        <v>218</v>
      </c>
      <c r="C26" s="28" t="s">
        <v>209</v>
      </c>
      <c r="D26" s="134">
        <f>2.77-D27</f>
        <v>2.69</v>
      </c>
      <c r="F26" s="85" t="s">
        <v>202</v>
      </c>
      <c r="G26" s="85"/>
    </row>
    <row r="27" spans="2:7" x14ac:dyDescent="0.25">
      <c r="B27" s="29" t="s">
        <v>219</v>
      </c>
      <c r="C27" s="28" t="s">
        <v>209</v>
      </c>
      <c r="D27" s="134">
        <v>0.08</v>
      </c>
      <c r="F27" s="85" t="s">
        <v>202</v>
      </c>
      <c r="G27" s="85" t="s">
        <v>21</v>
      </c>
    </row>
    <row r="28" spans="2:7" x14ac:dyDescent="0.25">
      <c r="B28" s="80" t="s">
        <v>220</v>
      </c>
      <c r="C28" s="31" t="s">
        <v>221</v>
      </c>
      <c r="D28" s="133">
        <v>4043.5</v>
      </c>
      <c r="F28" s="86" t="s">
        <v>202</v>
      </c>
      <c r="G28" s="86"/>
    </row>
    <row r="29" spans="2:7" x14ac:dyDescent="0.25">
      <c r="B29" s="5"/>
      <c r="D29"/>
    </row>
    <row r="30" spans="2:7" x14ac:dyDescent="0.25">
      <c r="B30" s="51" t="s">
        <v>416</v>
      </c>
      <c r="D30"/>
    </row>
    <row r="31" spans="2:7" x14ac:dyDescent="0.25">
      <c r="B31" s="25" t="s">
        <v>285</v>
      </c>
      <c r="C31" s="26" t="s">
        <v>98</v>
      </c>
      <c r="D31" s="14"/>
      <c r="F31" s="77" t="s">
        <v>202</v>
      </c>
      <c r="G31" s="77"/>
    </row>
    <row r="32" spans="2:7" x14ac:dyDescent="0.25">
      <c r="B32" s="29" t="s">
        <v>415</v>
      </c>
      <c r="C32" s="28"/>
      <c r="D32" s="132">
        <v>21</v>
      </c>
      <c r="F32" s="78"/>
      <c r="G32" s="78"/>
    </row>
    <row r="33" spans="2:11" x14ac:dyDescent="0.25">
      <c r="B33" s="29" t="s">
        <v>256</v>
      </c>
      <c r="C33" s="28"/>
      <c r="D33" s="132">
        <v>3</v>
      </c>
      <c r="F33" s="78"/>
      <c r="G33" s="78"/>
    </row>
    <row r="34" spans="2:11" x14ac:dyDescent="0.25">
      <c r="B34" s="29" t="s">
        <v>253</v>
      </c>
      <c r="C34" s="28"/>
      <c r="D34" s="132">
        <v>11</v>
      </c>
      <c r="F34" s="78"/>
      <c r="G34" s="78"/>
    </row>
    <row r="35" spans="2:11" x14ac:dyDescent="0.25">
      <c r="B35" s="27" t="s">
        <v>222</v>
      </c>
      <c r="C35" s="28" t="s">
        <v>98</v>
      </c>
      <c r="D35" s="132">
        <v>3</v>
      </c>
      <c r="F35" s="78" t="s">
        <v>202</v>
      </c>
      <c r="G35" s="78"/>
    </row>
    <row r="36" spans="2:11" x14ac:dyDescent="0.25">
      <c r="B36" s="27" t="s">
        <v>223</v>
      </c>
      <c r="C36" s="28" t="s">
        <v>98</v>
      </c>
      <c r="D36" s="132">
        <v>3</v>
      </c>
      <c r="F36" s="78" t="s">
        <v>202</v>
      </c>
      <c r="G36" s="78"/>
    </row>
    <row r="37" spans="2:11" x14ac:dyDescent="0.25">
      <c r="B37" s="27" t="s">
        <v>224</v>
      </c>
      <c r="C37" s="28" t="s">
        <v>98</v>
      </c>
      <c r="D37" s="132">
        <v>17</v>
      </c>
      <c r="F37" s="78" t="s">
        <v>202</v>
      </c>
      <c r="G37" s="78"/>
    </row>
    <row r="38" spans="2:11" x14ac:dyDescent="0.25">
      <c r="B38" s="27" t="s">
        <v>284</v>
      </c>
      <c r="C38" s="28" t="s">
        <v>98</v>
      </c>
      <c r="D38" s="132" t="s">
        <v>455</v>
      </c>
      <c r="F38" s="78" t="s">
        <v>202</v>
      </c>
      <c r="G38" s="78"/>
    </row>
    <row r="39" spans="2:11" x14ac:dyDescent="0.25">
      <c r="B39" s="80" t="s">
        <v>225</v>
      </c>
      <c r="C39" s="31" t="s">
        <v>98</v>
      </c>
      <c r="D39" s="131" t="s">
        <v>455</v>
      </c>
      <c r="F39" s="79" t="s">
        <v>202</v>
      </c>
      <c r="G39" s="79"/>
    </row>
    <row r="42" spans="2:11" ht="16.5" customHeight="1" x14ac:dyDescent="0.25">
      <c r="D42" s="289" t="s">
        <v>226</v>
      </c>
      <c r="E42" s="284" t="s">
        <v>227</v>
      </c>
      <c r="F42" s="284"/>
      <c r="G42" s="286" t="s">
        <v>183</v>
      </c>
      <c r="H42" s="286" t="s">
        <v>184</v>
      </c>
    </row>
    <row r="43" spans="2:11" ht="16.5" customHeight="1" x14ac:dyDescent="0.25">
      <c r="B43" s="21" t="s">
        <v>353</v>
      </c>
      <c r="D43" s="290"/>
      <c r="E43" s="285"/>
      <c r="F43" s="285"/>
      <c r="G43" s="287"/>
      <c r="H43" s="287"/>
    </row>
    <row r="44" spans="2:11" x14ac:dyDescent="0.25">
      <c r="B44" s="87" t="s">
        <v>228</v>
      </c>
      <c r="C44" s="26"/>
      <c r="D44" s="26"/>
      <c r="E44" s="283"/>
      <c r="F44" s="283"/>
      <c r="G44" s="26"/>
      <c r="H44" s="68"/>
      <c r="J44" s="77" t="s">
        <v>202</v>
      </c>
      <c r="K44" s="77"/>
    </row>
    <row r="45" spans="2:11" x14ac:dyDescent="0.25">
      <c r="B45" s="88" t="s">
        <v>229</v>
      </c>
      <c r="C45" s="28" t="s">
        <v>185</v>
      </c>
      <c r="D45" s="28"/>
      <c r="E45" s="233"/>
      <c r="F45" s="233"/>
      <c r="G45" s="28"/>
      <c r="H45" s="70"/>
      <c r="J45" s="78" t="s">
        <v>202</v>
      </c>
      <c r="K45" s="78"/>
    </row>
    <row r="46" spans="2:11" x14ac:dyDescent="0.25">
      <c r="B46" s="88" t="s">
        <v>230</v>
      </c>
      <c r="C46" s="28" t="s">
        <v>231</v>
      </c>
      <c r="D46" s="28">
        <v>855.23</v>
      </c>
      <c r="E46" s="288">
        <v>919852.6</v>
      </c>
      <c r="F46" s="288"/>
      <c r="G46" s="28">
        <f>E46-250000</f>
        <v>669852.6</v>
      </c>
      <c r="H46" s="70">
        <v>250000</v>
      </c>
      <c r="J46" s="78" t="s">
        <v>202</v>
      </c>
      <c r="K46" s="78"/>
    </row>
    <row r="47" spans="2:11" x14ac:dyDescent="0.25">
      <c r="B47" s="88" t="s">
        <v>232</v>
      </c>
      <c r="C47" s="28" t="s">
        <v>231</v>
      </c>
      <c r="D47" s="28">
        <v>100</v>
      </c>
      <c r="E47" s="233">
        <v>91184</v>
      </c>
      <c r="F47" s="233"/>
      <c r="G47" s="28">
        <v>91184</v>
      </c>
      <c r="H47" s="70"/>
      <c r="J47" s="78" t="s">
        <v>202</v>
      </c>
      <c r="K47" s="78"/>
    </row>
    <row r="48" spans="2:11" x14ac:dyDescent="0.25">
      <c r="B48" s="88" t="s">
        <v>233</v>
      </c>
      <c r="C48" s="28" t="s">
        <v>231</v>
      </c>
      <c r="D48" s="28"/>
      <c r="E48" s="233"/>
      <c r="F48" s="233"/>
      <c r="G48" s="28"/>
      <c r="H48" s="70"/>
      <c r="J48" s="78" t="s">
        <v>202</v>
      </c>
      <c r="K48" s="78"/>
    </row>
    <row r="49" spans="2:11" x14ac:dyDescent="0.25">
      <c r="B49" s="88" t="s">
        <v>234</v>
      </c>
      <c r="C49" s="28" t="s">
        <v>231</v>
      </c>
      <c r="D49" s="28"/>
      <c r="E49" s="233"/>
      <c r="F49" s="233"/>
      <c r="G49" s="28"/>
      <c r="H49" s="70"/>
      <c r="J49" s="79" t="s">
        <v>202</v>
      </c>
      <c r="K49" s="79"/>
    </row>
    <row r="50" spans="2:11" x14ac:dyDescent="0.25">
      <c r="B50" s="88" t="s">
        <v>235</v>
      </c>
      <c r="C50" s="28" t="s">
        <v>231</v>
      </c>
      <c r="D50" s="28"/>
      <c r="E50" s="233"/>
      <c r="F50" s="233"/>
      <c r="G50" s="28"/>
      <c r="H50" s="70"/>
      <c r="J50" s="77" t="s">
        <v>202</v>
      </c>
    </row>
    <row r="51" spans="2:11" x14ac:dyDescent="0.25">
      <c r="B51" s="88" t="s">
        <v>236</v>
      </c>
      <c r="C51" s="28" t="s">
        <v>231</v>
      </c>
      <c r="D51" s="28"/>
      <c r="E51" s="233"/>
      <c r="F51" s="233"/>
      <c r="G51" s="28"/>
      <c r="H51" s="70"/>
      <c r="J51" s="78" t="s">
        <v>202</v>
      </c>
    </row>
    <row r="52" spans="2:11" x14ac:dyDescent="0.25">
      <c r="B52" s="15" t="s">
        <v>287</v>
      </c>
      <c r="C52" s="28"/>
      <c r="D52" s="28"/>
      <c r="E52" s="233"/>
      <c r="F52" s="233"/>
      <c r="G52" s="28"/>
      <c r="H52" s="70"/>
      <c r="J52" s="78" t="s">
        <v>202</v>
      </c>
    </row>
    <row r="53" spans="2:11" x14ac:dyDescent="0.25">
      <c r="B53" s="88" t="s">
        <v>288</v>
      </c>
      <c r="C53" s="28" t="s">
        <v>231</v>
      </c>
      <c r="D53" s="28"/>
      <c r="E53" s="233"/>
      <c r="F53" s="233"/>
      <c r="G53" s="28"/>
      <c r="H53" s="70"/>
      <c r="J53" s="78" t="s">
        <v>202</v>
      </c>
    </row>
    <row r="54" spans="2:11" x14ac:dyDescent="0.25">
      <c r="B54" s="88" t="s">
        <v>275</v>
      </c>
      <c r="C54" s="28" t="s">
        <v>231</v>
      </c>
      <c r="D54" s="28">
        <v>45</v>
      </c>
      <c r="E54" s="233">
        <v>13000</v>
      </c>
      <c r="F54" s="233"/>
      <c r="G54" s="28">
        <v>9460</v>
      </c>
      <c r="H54" s="70">
        <v>3540</v>
      </c>
      <c r="J54" s="78" t="s">
        <v>202</v>
      </c>
    </row>
    <row r="55" spans="2:11" x14ac:dyDescent="0.25">
      <c r="B55" s="88" t="s">
        <v>289</v>
      </c>
      <c r="C55" s="28" t="s">
        <v>231</v>
      </c>
      <c r="D55" s="28"/>
      <c r="E55" s="233"/>
      <c r="F55" s="233"/>
      <c r="G55" s="28"/>
      <c r="H55" s="70"/>
      <c r="J55" s="78" t="s">
        <v>202</v>
      </c>
    </row>
    <row r="56" spans="2:11" x14ac:dyDescent="0.25">
      <c r="B56" s="88" t="s">
        <v>290</v>
      </c>
      <c r="C56" s="28" t="s">
        <v>231</v>
      </c>
      <c r="D56" s="28"/>
      <c r="E56" s="233"/>
      <c r="F56" s="233"/>
      <c r="G56" s="28"/>
      <c r="H56" s="70"/>
      <c r="J56" s="78" t="s">
        <v>202</v>
      </c>
    </row>
    <row r="57" spans="2:11" x14ac:dyDescent="0.25">
      <c r="B57" s="88" t="s">
        <v>291</v>
      </c>
      <c r="C57" s="28" t="s">
        <v>231</v>
      </c>
      <c r="D57" s="28"/>
      <c r="E57" s="233"/>
      <c r="F57" s="233"/>
      <c r="G57" s="28"/>
      <c r="H57" s="70"/>
      <c r="J57" s="78" t="s">
        <v>202</v>
      </c>
    </row>
    <row r="58" spans="2:11" x14ac:dyDescent="0.25">
      <c r="B58" s="15" t="s">
        <v>292</v>
      </c>
      <c r="C58" s="28"/>
      <c r="D58" s="28"/>
      <c r="E58" s="233"/>
      <c r="F58" s="233"/>
      <c r="G58" s="28"/>
      <c r="H58" s="70"/>
      <c r="J58" s="78" t="s">
        <v>202</v>
      </c>
    </row>
    <row r="59" spans="2:11" x14ac:dyDescent="0.25">
      <c r="B59" s="88" t="s">
        <v>293</v>
      </c>
      <c r="C59" s="28" t="s">
        <v>231</v>
      </c>
      <c r="D59" s="28"/>
      <c r="E59" s="233"/>
      <c r="F59" s="233"/>
      <c r="G59" s="28"/>
      <c r="H59" s="70"/>
      <c r="J59" s="78" t="s">
        <v>202</v>
      </c>
    </row>
    <row r="60" spans="2:11" x14ac:dyDescent="0.25">
      <c r="B60" s="88" t="s">
        <v>294</v>
      </c>
      <c r="C60" s="28" t="s">
        <v>231</v>
      </c>
      <c r="D60" s="28"/>
      <c r="E60" s="233"/>
      <c r="F60" s="233"/>
      <c r="G60" s="28"/>
      <c r="H60" s="70"/>
      <c r="J60" s="78" t="s">
        <v>202</v>
      </c>
    </row>
    <row r="61" spans="2:11" x14ac:dyDescent="0.25">
      <c r="B61" s="88" t="s">
        <v>295</v>
      </c>
      <c r="C61" s="28" t="s">
        <v>231</v>
      </c>
      <c r="D61" s="28"/>
      <c r="E61" s="233"/>
      <c r="F61" s="233"/>
      <c r="G61" s="28"/>
      <c r="H61" s="70"/>
      <c r="J61" s="78" t="s">
        <v>202</v>
      </c>
    </row>
    <row r="62" spans="2:11" x14ac:dyDescent="0.25">
      <c r="B62" s="15" t="s">
        <v>318</v>
      </c>
      <c r="C62" s="28"/>
      <c r="D62" s="28"/>
      <c r="E62" s="233"/>
      <c r="F62" s="233"/>
      <c r="G62" s="28"/>
      <c r="H62" s="70"/>
      <c r="J62" s="78" t="s">
        <v>202</v>
      </c>
    </row>
    <row r="63" spans="2:11" x14ac:dyDescent="0.25">
      <c r="B63" s="88" t="s">
        <v>319</v>
      </c>
      <c r="C63" s="28" t="s">
        <v>231</v>
      </c>
      <c r="D63" s="28"/>
      <c r="E63" s="233"/>
      <c r="F63" s="233"/>
      <c r="G63" s="28"/>
      <c r="H63" s="70"/>
      <c r="J63" s="78" t="s">
        <v>202</v>
      </c>
    </row>
    <row r="64" spans="2:11" x14ac:dyDescent="0.25">
      <c r="B64" s="88" t="s">
        <v>320</v>
      </c>
      <c r="C64" s="28" t="s">
        <v>231</v>
      </c>
      <c r="D64" s="28"/>
      <c r="E64" s="233"/>
      <c r="F64" s="233"/>
      <c r="G64" s="28"/>
      <c r="H64" s="70"/>
      <c r="J64" s="78" t="s">
        <v>202</v>
      </c>
    </row>
    <row r="65" spans="2:10" x14ac:dyDescent="0.25">
      <c r="B65" s="15" t="s">
        <v>296</v>
      </c>
      <c r="C65" s="28"/>
      <c r="D65" s="28"/>
      <c r="E65" s="233"/>
      <c r="F65" s="233"/>
      <c r="G65" s="28"/>
      <c r="H65" s="70"/>
      <c r="J65" s="78" t="s">
        <v>202</v>
      </c>
    </row>
    <row r="66" spans="2:10" x14ac:dyDescent="0.25">
      <c r="B66" s="88" t="s">
        <v>276</v>
      </c>
      <c r="C66" s="28" t="s">
        <v>231</v>
      </c>
      <c r="D66" s="28"/>
      <c r="E66" s="233"/>
      <c r="F66" s="233"/>
      <c r="G66" s="28"/>
      <c r="H66" s="70"/>
      <c r="J66" s="79" t="s">
        <v>202</v>
      </c>
    </row>
    <row r="67" spans="2:10" x14ac:dyDescent="0.25">
      <c r="B67" s="88" t="s">
        <v>286</v>
      </c>
      <c r="C67" s="28" t="s">
        <v>231</v>
      </c>
      <c r="D67" s="28"/>
      <c r="E67" s="233"/>
      <c r="F67" s="233"/>
      <c r="G67" s="28"/>
      <c r="H67" s="70"/>
      <c r="J67" s="77" t="s">
        <v>202</v>
      </c>
    </row>
    <row r="68" spans="2:10" x14ac:dyDescent="0.25">
      <c r="B68" s="88" t="s">
        <v>277</v>
      </c>
      <c r="C68" s="28" t="s">
        <v>231</v>
      </c>
      <c r="D68" s="28"/>
      <c r="E68" s="233"/>
      <c r="F68" s="233"/>
      <c r="G68" s="28"/>
      <c r="H68" s="70"/>
      <c r="J68" s="78" t="s">
        <v>202</v>
      </c>
    </row>
    <row r="69" spans="2:10" x14ac:dyDescent="0.25">
      <c r="B69" s="88" t="s">
        <v>417</v>
      </c>
      <c r="C69" s="28" t="s">
        <v>231</v>
      </c>
      <c r="D69" s="28"/>
      <c r="E69" s="233"/>
      <c r="F69" s="233"/>
      <c r="G69" s="28"/>
      <c r="H69" s="70"/>
      <c r="J69" s="78" t="s">
        <v>202</v>
      </c>
    </row>
    <row r="70" spans="2:10" x14ac:dyDescent="0.25">
      <c r="B70" s="88" t="s">
        <v>418</v>
      </c>
      <c r="C70" s="28" t="s">
        <v>419</v>
      </c>
      <c r="D70" s="28">
        <v>4</v>
      </c>
      <c r="E70" s="233">
        <v>16123.4</v>
      </c>
      <c r="F70" s="233"/>
      <c r="G70" s="28">
        <v>11573.4</v>
      </c>
      <c r="H70" s="70">
        <v>4550</v>
      </c>
      <c r="J70" s="78"/>
    </row>
    <row r="71" spans="2:10" x14ac:dyDescent="0.25">
      <c r="B71" s="15" t="s">
        <v>237</v>
      </c>
      <c r="C71" s="28"/>
      <c r="D71" s="28"/>
      <c r="E71" s="233"/>
      <c r="F71" s="233"/>
      <c r="G71" s="28"/>
      <c r="H71" s="70"/>
      <c r="J71" s="78" t="s">
        <v>202</v>
      </c>
    </row>
    <row r="72" spans="2:10" x14ac:dyDescent="0.25">
      <c r="B72" s="88" t="s">
        <v>297</v>
      </c>
      <c r="C72" s="28" t="s">
        <v>231</v>
      </c>
      <c r="D72" s="28">
        <v>0.8</v>
      </c>
      <c r="E72" s="233">
        <v>500</v>
      </c>
      <c r="F72" s="233"/>
      <c r="G72" s="28">
        <v>300</v>
      </c>
      <c r="H72" s="112">
        <v>200</v>
      </c>
      <c r="J72" s="78" t="s">
        <v>202</v>
      </c>
    </row>
    <row r="73" spans="2:10" x14ac:dyDescent="0.25">
      <c r="B73" s="88" t="s">
        <v>278</v>
      </c>
      <c r="C73" s="28" t="s">
        <v>231</v>
      </c>
      <c r="D73" s="28">
        <v>5</v>
      </c>
      <c r="E73" s="233">
        <v>9500</v>
      </c>
      <c r="F73" s="233"/>
      <c r="G73" s="28">
        <f>E73-5000</f>
        <v>4500</v>
      </c>
      <c r="H73" s="70">
        <v>5000</v>
      </c>
      <c r="J73" s="78" t="s">
        <v>202</v>
      </c>
    </row>
    <row r="74" spans="2:10" x14ac:dyDescent="0.25">
      <c r="B74" s="88" t="s">
        <v>298</v>
      </c>
      <c r="C74" s="28" t="s">
        <v>299</v>
      </c>
      <c r="D74" s="28">
        <v>1.5</v>
      </c>
      <c r="E74" s="233">
        <v>1230</v>
      </c>
      <c r="F74" s="233"/>
      <c r="G74" s="28">
        <f>E74-1000</f>
        <v>230</v>
      </c>
      <c r="H74" s="70">
        <v>1000</v>
      </c>
      <c r="J74" s="78" t="s">
        <v>202</v>
      </c>
    </row>
    <row r="75" spans="2:10" x14ac:dyDescent="0.25">
      <c r="B75" s="88" t="s">
        <v>300</v>
      </c>
      <c r="C75" s="28" t="s">
        <v>231</v>
      </c>
      <c r="D75" s="28">
        <v>0.5</v>
      </c>
      <c r="E75" s="233">
        <v>805</v>
      </c>
      <c r="F75" s="233"/>
      <c r="G75" s="28">
        <f>E75-250</f>
        <v>555</v>
      </c>
      <c r="H75" s="70">
        <v>250</v>
      </c>
      <c r="J75" s="78" t="s">
        <v>202</v>
      </c>
    </row>
    <row r="76" spans="2:10" x14ac:dyDescent="0.25">
      <c r="B76" s="88" t="s">
        <v>279</v>
      </c>
      <c r="C76" s="28" t="s">
        <v>231</v>
      </c>
      <c r="D76" s="28">
        <v>0.6</v>
      </c>
      <c r="E76" s="233">
        <v>1200</v>
      </c>
      <c r="F76" s="233"/>
      <c r="G76" s="28">
        <f>E76-540</f>
        <v>660</v>
      </c>
      <c r="H76" s="70">
        <v>540</v>
      </c>
      <c r="J76" s="78" t="s">
        <v>202</v>
      </c>
    </row>
    <row r="77" spans="2:10" x14ac:dyDescent="0.25">
      <c r="B77" s="88" t="s">
        <v>301</v>
      </c>
      <c r="C77" s="28" t="s">
        <v>231</v>
      </c>
      <c r="D77" s="28">
        <v>3.1</v>
      </c>
      <c r="E77" s="233">
        <v>6350</v>
      </c>
      <c r="F77" s="233"/>
      <c r="G77" s="28">
        <f>E77-1500</f>
        <v>4850</v>
      </c>
      <c r="H77" s="70">
        <v>1500</v>
      </c>
      <c r="J77" s="78" t="s">
        <v>202</v>
      </c>
    </row>
    <row r="78" spans="2:10" x14ac:dyDescent="0.25">
      <c r="B78" s="88" t="s">
        <v>302</v>
      </c>
      <c r="C78" s="28" t="s">
        <v>231</v>
      </c>
      <c r="D78" s="28">
        <v>2</v>
      </c>
      <c r="E78" s="233">
        <v>4000</v>
      </c>
      <c r="F78" s="233"/>
      <c r="G78" s="28">
        <v>4000</v>
      </c>
      <c r="H78" s="70" t="s">
        <v>13</v>
      </c>
      <c r="J78" s="78" t="s">
        <v>202</v>
      </c>
    </row>
    <row r="79" spans="2:10" x14ac:dyDescent="0.25">
      <c r="B79" s="88" t="s">
        <v>303</v>
      </c>
      <c r="C79" s="28" t="s">
        <v>231</v>
      </c>
      <c r="D79" s="28">
        <v>2</v>
      </c>
      <c r="E79" s="233">
        <v>3645</v>
      </c>
      <c r="F79" s="233"/>
      <c r="G79" s="28">
        <f>E79-1200</f>
        <v>2445</v>
      </c>
      <c r="H79" s="70">
        <v>1220</v>
      </c>
      <c r="J79" s="78" t="s">
        <v>202</v>
      </c>
    </row>
    <row r="80" spans="2:10" x14ac:dyDescent="0.25">
      <c r="B80" s="88" t="s">
        <v>304</v>
      </c>
      <c r="C80" s="28" t="s">
        <v>231</v>
      </c>
      <c r="D80" s="28">
        <v>0.5</v>
      </c>
      <c r="E80" s="233">
        <v>1300</v>
      </c>
      <c r="F80" s="233"/>
      <c r="G80" s="28">
        <f>E80-580</f>
        <v>720</v>
      </c>
      <c r="H80" s="70">
        <v>580</v>
      </c>
      <c r="J80" s="78" t="s">
        <v>202</v>
      </c>
    </row>
    <row r="81" spans="2:10" x14ac:dyDescent="0.25">
      <c r="B81" s="88" t="s">
        <v>305</v>
      </c>
      <c r="C81" s="28" t="s">
        <v>231</v>
      </c>
      <c r="D81" s="28">
        <v>0.5</v>
      </c>
      <c r="E81" s="233">
        <v>600</v>
      </c>
      <c r="F81" s="233"/>
      <c r="G81" s="28">
        <f>E81-200</f>
        <v>400</v>
      </c>
      <c r="H81" s="70">
        <v>200</v>
      </c>
      <c r="J81" s="78" t="s">
        <v>202</v>
      </c>
    </row>
    <row r="82" spans="2:10" x14ac:dyDescent="0.25">
      <c r="B82" s="88" t="s">
        <v>306</v>
      </c>
      <c r="C82" s="28" t="s">
        <v>231</v>
      </c>
      <c r="D82" s="28">
        <v>0.9</v>
      </c>
      <c r="E82" s="233">
        <v>1500</v>
      </c>
      <c r="F82" s="233"/>
      <c r="G82" s="28">
        <f>E82-650</f>
        <v>850</v>
      </c>
      <c r="H82" s="70">
        <v>650</v>
      </c>
      <c r="J82" s="78" t="s">
        <v>202</v>
      </c>
    </row>
    <row r="83" spans="2:10" x14ac:dyDescent="0.25">
      <c r="B83" s="88" t="s">
        <v>307</v>
      </c>
      <c r="C83" s="28" t="s">
        <v>231</v>
      </c>
      <c r="D83" s="28"/>
      <c r="E83" s="233"/>
      <c r="F83" s="233"/>
      <c r="G83" s="28"/>
      <c r="H83" s="70" t="s">
        <v>13</v>
      </c>
      <c r="J83" s="78" t="s">
        <v>202</v>
      </c>
    </row>
    <row r="84" spans="2:10" x14ac:dyDescent="0.25">
      <c r="B84" s="88" t="s">
        <v>308</v>
      </c>
      <c r="C84" s="28" t="s">
        <v>231</v>
      </c>
      <c r="D84" s="28">
        <v>5</v>
      </c>
      <c r="E84" s="233">
        <v>9200</v>
      </c>
      <c r="F84" s="233"/>
      <c r="G84" s="28">
        <f>E84-6200</f>
        <v>3000</v>
      </c>
      <c r="H84" s="70">
        <v>6200</v>
      </c>
      <c r="J84" s="78" t="s">
        <v>202</v>
      </c>
    </row>
    <row r="85" spans="2:10" x14ac:dyDescent="0.25">
      <c r="B85" s="88" t="s">
        <v>454</v>
      </c>
      <c r="C85" s="28" t="s">
        <v>231</v>
      </c>
      <c r="D85" s="28">
        <v>0.3</v>
      </c>
      <c r="E85" s="233">
        <v>550</v>
      </c>
      <c r="F85" s="233"/>
      <c r="G85" s="28">
        <f>E85-325</f>
        <v>225</v>
      </c>
      <c r="H85" s="70">
        <v>325</v>
      </c>
      <c r="J85" s="78" t="s">
        <v>202</v>
      </c>
    </row>
    <row r="86" spans="2:10" x14ac:dyDescent="0.25">
      <c r="B86" s="88" t="s">
        <v>309</v>
      </c>
      <c r="C86" s="28" t="s">
        <v>231</v>
      </c>
      <c r="D86" s="28">
        <v>1.2</v>
      </c>
      <c r="E86" s="233">
        <v>2340</v>
      </c>
      <c r="F86" s="233"/>
      <c r="G86" s="28">
        <f>E86-550</f>
        <v>1790</v>
      </c>
      <c r="H86" s="70">
        <v>550</v>
      </c>
      <c r="J86" s="78" t="s">
        <v>202</v>
      </c>
    </row>
    <row r="87" spans="2:10" x14ac:dyDescent="0.25">
      <c r="B87" s="88" t="s">
        <v>310</v>
      </c>
      <c r="C87" s="28" t="s">
        <v>231</v>
      </c>
      <c r="D87" s="28">
        <v>2.2000000000000002</v>
      </c>
      <c r="E87" s="233">
        <v>4300</v>
      </c>
      <c r="F87" s="233"/>
      <c r="G87" s="28">
        <f>E87-1300</f>
        <v>3000</v>
      </c>
      <c r="H87" s="70">
        <v>1300</v>
      </c>
      <c r="J87" s="78" t="s">
        <v>202</v>
      </c>
    </row>
    <row r="88" spans="2:10" x14ac:dyDescent="0.25">
      <c r="B88" s="88" t="s">
        <v>311</v>
      </c>
      <c r="C88" s="28" t="s">
        <v>231</v>
      </c>
      <c r="D88" s="28"/>
      <c r="E88" s="233">
        <v>1000</v>
      </c>
      <c r="F88" s="233"/>
      <c r="G88" s="28">
        <f>E88-305</f>
        <v>695</v>
      </c>
      <c r="H88" s="70">
        <v>305</v>
      </c>
      <c r="J88" s="78" t="s">
        <v>202</v>
      </c>
    </row>
    <row r="89" spans="2:10" x14ac:dyDescent="0.25">
      <c r="B89" s="88" t="s">
        <v>312</v>
      </c>
      <c r="C89" s="28" t="s">
        <v>231</v>
      </c>
      <c r="D89" s="28"/>
      <c r="E89" s="233">
        <v>9500</v>
      </c>
      <c r="F89" s="233"/>
      <c r="G89" s="28">
        <f>E89-1250</f>
        <v>8250</v>
      </c>
      <c r="H89" s="70">
        <v>1250</v>
      </c>
      <c r="J89" s="78" t="s">
        <v>202</v>
      </c>
    </row>
    <row r="90" spans="2:10" x14ac:dyDescent="0.25">
      <c r="B90" s="88" t="s">
        <v>313</v>
      </c>
      <c r="C90" s="28" t="s">
        <v>231</v>
      </c>
      <c r="D90" s="28"/>
      <c r="E90" s="233">
        <v>3800</v>
      </c>
      <c r="F90" s="233"/>
      <c r="G90" s="28">
        <f>E90-1500</f>
        <v>2300</v>
      </c>
      <c r="H90" s="70">
        <v>1500</v>
      </c>
      <c r="J90" s="78" t="s">
        <v>202</v>
      </c>
    </row>
    <row r="91" spans="2:10" x14ac:dyDescent="0.25">
      <c r="B91" s="88" t="s">
        <v>314</v>
      </c>
      <c r="C91" s="28" t="s">
        <v>231</v>
      </c>
      <c r="D91" s="28"/>
      <c r="E91" s="233">
        <v>2500</v>
      </c>
      <c r="F91" s="233"/>
      <c r="G91" s="28">
        <f>E91-1000</f>
        <v>1500</v>
      </c>
      <c r="H91" s="70">
        <v>1000</v>
      </c>
      <c r="J91" s="78" t="s">
        <v>202</v>
      </c>
    </row>
    <row r="92" spans="2:10" x14ac:dyDescent="0.25">
      <c r="B92" s="88" t="s">
        <v>315</v>
      </c>
      <c r="C92" s="28" t="s">
        <v>231</v>
      </c>
      <c r="D92" s="28"/>
      <c r="E92" s="233"/>
      <c r="F92" s="233"/>
      <c r="G92" s="28"/>
      <c r="H92" s="70">
        <v>0</v>
      </c>
      <c r="J92" s="78" t="s">
        <v>202</v>
      </c>
    </row>
    <row r="93" spans="2:10" x14ac:dyDescent="0.25">
      <c r="B93" s="88" t="s">
        <v>316</v>
      </c>
      <c r="C93" s="28" t="s">
        <v>231</v>
      </c>
      <c r="D93" s="28"/>
      <c r="E93" s="233"/>
      <c r="F93" s="233"/>
      <c r="G93" s="28"/>
      <c r="H93" s="70">
        <v>0</v>
      </c>
      <c r="J93" s="78" t="s">
        <v>202</v>
      </c>
    </row>
    <row r="94" spans="2:10" x14ac:dyDescent="0.25">
      <c r="B94" s="91" t="s">
        <v>317</v>
      </c>
      <c r="C94" s="92" t="s">
        <v>231</v>
      </c>
      <c r="D94" s="92" t="s">
        <v>13</v>
      </c>
      <c r="E94" s="235">
        <v>1518</v>
      </c>
      <c r="F94" s="235"/>
      <c r="G94" s="92">
        <f>E94-300</f>
        <v>1218</v>
      </c>
      <c r="H94" s="93">
        <v>300</v>
      </c>
      <c r="J94" s="79" t="s">
        <v>202</v>
      </c>
    </row>
    <row r="95" spans="2:10" x14ac:dyDescent="0.25">
      <c r="D95"/>
    </row>
    <row r="96" spans="2:10" x14ac:dyDescent="0.25">
      <c r="D96"/>
    </row>
    <row r="97" spans="2:10" x14ac:dyDescent="0.25">
      <c r="B97" s="12" t="s">
        <v>238</v>
      </c>
      <c r="C97" s="26"/>
      <c r="D97" s="13" t="s">
        <v>336</v>
      </c>
      <c r="E97" s="230" t="s">
        <v>436</v>
      </c>
      <c r="F97" s="230"/>
      <c r="G97" s="13" t="s">
        <v>437</v>
      </c>
      <c r="H97" s="14" t="s">
        <v>438</v>
      </c>
      <c r="J97" s="77"/>
    </row>
    <row r="98" spans="2:10" x14ac:dyDescent="0.25">
      <c r="B98" s="88" t="s">
        <v>280</v>
      </c>
      <c r="C98" s="28" t="s">
        <v>335</v>
      </c>
      <c r="D98" s="28">
        <v>233</v>
      </c>
      <c r="E98" s="130"/>
      <c r="F98" s="130">
        <f>D98*15</f>
        <v>3495</v>
      </c>
      <c r="G98" s="28">
        <f>F98-2000</f>
        <v>1495</v>
      </c>
      <c r="H98" s="70">
        <v>2000</v>
      </c>
      <c r="J98" s="77" t="s">
        <v>202</v>
      </c>
    </row>
    <row r="99" spans="2:10" x14ac:dyDescent="0.25">
      <c r="B99" s="88" t="s">
        <v>321</v>
      </c>
      <c r="C99" s="28" t="s">
        <v>335</v>
      </c>
      <c r="D99" s="28">
        <v>319</v>
      </c>
      <c r="E99" s="130"/>
      <c r="F99" s="130">
        <f>20*D99</f>
        <v>6380</v>
      </c>
      <c r="G99" s="28">
        <v>3200</v>
      </c>
      <c r="H99" s="70">
        <f>F99-3200</f>
        <v>3180</v>
      </c>
      <c r="J99" s="78" t="s">
        <v>202</v>
      </c>
    </row>
    <row r="100" spans="2:10" x14ac:dyDescent="0.25">
      <c r="B100" s="88" t="s">
        <v>322</v>
      </c>
      <c r="C100" s="28" t="s">
        <v>335</v>
      </c>
      <c r="D100" s="28"/>
      <c r="E100" s="130" t="s">
        <v>13</v>
      </c>
      <c r="F100" s="130" t="s">
        <v>13</v>
      </c>
      <c r="G100" s="28">
        <v>0</v>
      </c>
      <c r="H100" s="70">
        <v>0</v>
      </c>
      <c r="J100" s="78" t="s">
        <v>202</v>
      </c>
    </row>
    <row r="101" spans="2:10" x14ac:dyDescent="0.25">
      <c r="B101" s="88" t="s">
        <v>323</v>
      </c>
      <c r="C101" s="28" t="s">
        <v>335</v>
      </c>
      <c r="D101" s="28">
        <v>11</v>
      </c>
      <c r="E101" s="130" t="s">
        <v>13</v>
      </c>
      <c r="F101" s="130">
        <f>D101*13</f>
        <v>143</v>
      </c>
      <c r="G101" s="28">
        <v>65</v>
      </c>
      <c r="H101" s="70">
        <f>F101-65</f>
        <v>78</v>
      </c>
      <c r="J101" s="78" t="s">
        <v>202</v>
      </c>
    </row>
    <row r="102" spans="2:10" x14ac:dyDescent="0.25">
      <c r="B102" s="88" t="s">
        <v>281</v>
      </c>
      <c r="C102" s="28" t="s">
        <v>335</v>
      </c>
      <c r="D102" s="28">
        <v>255</v>
      </c>
      <c r="E102" s="130" t="s">
        <v>13</v>
      </c>
      <c r="F102" s="130">
        <f>D102*25</f>
        <v>6375</v>
      </c>
      <c r="G102" s="28">
        <f>F102-H102</f>
        <v>4125</v>
      </c>
      <c r="H102" s="70">
        <v>2250</v>
      </c>
      <c r="J102" s="78" t="s">
        <v>202</v>
      </c>
    </row>
    <row r="103" spans="2:10" x14ac:dyDescent="0.25">
      <c r="B103" s="88" t="s">
        <v>324</v>
      </c>
      <c r="C103" s="28" t="s">
        <v>335</v>
      </c>
      <c r="D103" s="28">
        <v>174</v>
      </c>
      <c r="E103" s="130" t="s">
        <v>13</v>
      </c>
      <c r="F103" s="130">
        <f>D103*25</f>
        <v>4350</v>
      </c>
      <c r="G103" s="28">
        <f>F103-2350</f>
        <v>2000</v>
      </c>
      <c r="H103" s="70">
        <v>2350</v>
      </c>
      <c r="J103" s="78" t="s">
        <v>202</v>
      </c>
    </row>
    <row r="104" spans="2:10" x14ac:dyDescent="0.25">
      <c r="B104" s="88" t="s">
        <v>325</v>
      </c>
      <c r="C104" s="28" t="s">
        <v>335</v>
      </c>
      <c r="D104" s="28">
        <v>55</v>
      </c>
      <c r="E104" s="130" t="s">
        <v>13</v>
      </c>
      <c r="F104" s="130">
        <f>D104*12</f>
        <v>660</v>
      </c>
      <c r="G104" s="28">
        <f>F104-150</f>
        <v>510</v>
      </c>
      <c r="H104" s="70">
        <v>150</v>
      </c>
      <c r="J104" s="78" t="s">
        <v>202</v>
      </c>
    </row>
    <row r="105" spans="2:10" x14ac:dyDescent="0.25">
      <c r="B105" s="88" t="s">
        <v>326</v>
      </c>
      <c r="C105" s="28" t="s">
        <v>335</v>
      </c>
      <c r="D105" s="28">
        <v>85</v>
      </c>
      <c r="E105" s="130" t="s">
        <v>13</v>
      </c>
      <c r="F105" s="130">
        <f>D105*12</f>
        <v>1020</v>
      </c>
      <c r="G105" s="28">
        <f>F105-500</f>
        <v>520</v>
      </c>
      <c r="H105" s="70">
        <v>500</v>
      </c>
      <c r="J105" s="78" t="s">
        <v>202</v>
      </c>
    </row>
    <row r="106" spans="2:10" x14ac:dyDescent="0.25">
      <c r="B106" s="88" t="s">
        <v>327</v>
      </c>
      <c r="C106" s="28" t="s">
        <v>335</v>
      </c>
      <c r="D106" s="28"/>
      <c r="E106" s="130" t="s">
        <v>13</v>
      </c>
      <c r="F106" s="130"/>
      <c r="G106" s="28">
        <v>0</v>
      </c>
      <c r="H106" s="70">
        <v>0</v>
      </c>
      <c r="J106" s="78" t="s">
        <v>202</v>
      </c>
    </row>
    <row r="107" spans="2:10" x14ac:dyDescent="0.25">
      <c r="B107" s="88" t="s">
        <v>282</v>
      </c>
      <c r="C107" s="28" t="s">
        <v>335</v>
      </c>
      <c r="D107" s="28">
        <v>79</v>
      </c>
      <c r="E107" s="130" t="s">
        <v>13</v>
      </c>
      <c r="F107" s="130">
        <f>D107*15</f>
        <v>1185</v>
      </c>
      <c r="G107" s="28">
        <f>F107-500</f>
        <v>685</v>
      </c>
      <c r="H107" s="70">
        <v>500</v>
      </c>
      <c r="J107" s="78" t="s">
        <v>202</v>
      </c>
    </row>
    <row r="108" spans="2:10" x14ac:dyDescent="0.25">
      <c r="B108" s="88" t="s">
        <v>328</v>
      </c>
      <c r="C108" s="28" t="s">
        <v>335</v>
      </c>
      <c r="D108" s="28">
        <v>2</v>
      </c>
      <c r="E108" s="130" t="s">
        <v>13</v>
      </c>
      <c r="F108" s="130">
        <f>D108*15</f>
        <v>30</v>
      </c>
      <c r="G108" s="28">
        <v>15</v>
      </c>
      <c r="H108" s="70">
        <v>15</v>
      </c>
      <c r="J108" s="78" t="s">
        <v>202</v>
      </c>
    </row>
    <row r="109" spans="2:10" x14ac:dyDescent="0.25">
      <c r="B109" s="88" t="s">
        <v>329</v>
      </c>
      <c r="C109" s="28" t="s">
        <v>335</v>
      </c>
      <c r="D109" s="28"/>
      <c r="E109" s="130" t="s">
        <v>13</v>
      </c>
      <c r="F109" s="130" t="s">
        <v>13</v>
      </c>
      <c r="G109" s="28">
        <v>0</v>
      </c>
      <c r="H109" s="70">
        <v>0</v>
      </c>
      <c r="J109" s="78" t="s">
        <v>202</v>
      </c>
    </row>
    <row r="110" spans="2:10" x14ac:dyDescent="0.25">
      <c r="B110" s="88" t="s">
        <v>330</v>
      </c>
      <c r="C110" s="28" t="s">
        <v>335</v>
      </c>
      <c r="D110" s="28">
        <v>25</v>
      </c>
      <c r="E110" s="130" t="s">
        <v>13</v>
      </c>
      <c r="F110" s="130">
        <f>D110*15</f>
        <v>375</v>
      </c>
      <c r="G110" s="28">
        <v>0</v>
      </c>
      <c r="H110" s="70">
        <v>0</v>
      </c>
      <c r="J110" s="78" t="s">
        <v>202</v>
      </c>
    </row>
    <row r="111" spans="2:10" x14ac:dyDescent="0.25">
      <c r="B111" s="88" t="s">
        <v>331</v>
      </c>
      <c r="C111" s="28" t="s">
        <v>335</v>
      </c>
      <c r="D111" s="28">
        <v>434</v>
      </c>
      <c r="E111" s="130" t="s">
        <v>13</v>
      </c>
      <c r="F111" s="130">
        <f>D111*12</f>
        <v>5208</v>
      </c>
      <c r="G111" s="28">
        <f>F111-250</f>
        <v>4958</v>
      </c>
      <c r="H111" s="70">
        <v>250</v>
      </c>
      <c r="J111" s="78" t="s">
        <v>202</v>
      </c>
    </row>
    <row r="112" spans="2:10" x14ac:dyDescent="0.25">
      <c r="B112" s="88" t="s">
        <v>332</v>
      </c>
      <c r="C112" s="28" t="s">
        <v>335</v>
      </c>
      <c r="D112" s="28"/>
      <c r="E112" s="130" t="s">
        <v>13</v>
      </c>
      <c r="F112" s="130" t="s">
        <v>13</v>
      </c>
      <c r="G112" s="28">
        <v>4000</v>
      </c>
      <c r="H112" s="70">
        <v>2500</v>
      </c>
      <c r="J112" s="78" t="s">
        <v>202</v>
      </c>
    </row>
    <row r="113" spans="2:10" x14ac:dyDescent="0.25">
      <c r="B113" s="88" t="s">
        <v>333</v>
      </c>
      <c r="C113" s="28" t="s">
        <v>335</v>
      </c>
      <c r="D113" s="28"/>
      <c r="E113" s="130" t="s">
        <v>13</v>
      </c>
      <c r="F113" s="130" t="s">
        <v>13</v>
      </c>
      <c r="G113" s="28">
        <v>0</v>
      </c>
      <c r="H113" s="70">
        <v>0</v>
      </c>
      <c r="J113" s="78" t="s">
        <v>202</v>
      </c>
    </row>
    <row r="114" spans="2:10" x14ac:dyDescent="0.25">
      <c r="B114" s="88" t="s">
        <v>334</v>
      </c>
      <c r="C114" s="28" t="s">
        <v>335</v>
      </c>
      <c r="D114" s="28"/>
      <c r="E114" s="130" t="s">
        <v>13</v>
      </c>
      <c r="F114" s="130" t="s">
        <v>13</v>
      </c>
      <c r="G114" s="28">
        <v>0</v>
      </c>
      <c r="H114" s="70">
        <v>0</v>
      </c>
      <c r="J114" s="78" t="s">
        <v>202</v>
      </c>
    </row>
    <row r="115" spans="2:10" x14ac:dyDescent="0.25">
      <c r="B115" s="89" t="s">
        <v>283</v>
      </c>
      <c r="C115" s="92" t="s">
        <v>335</v>
      </c>
      <c r="D115" s="31">
        <v>20</v>
      </c>
      <c r="E115" s="130" t="s">
        <v>13</v>
      </c>
      <c r="F115" s="130">
        <f>D115*15</f>
        <v>300</v>
      </c>
      <c r="G115" s="28">
        <f>F115-150</f>
        <v>150</v>
      </c>
      <c r="H115" s="70">
        <v>150</v>
      </c>
      <c r="J115" s="79" t="s">
        <v>202</v>
      </c>
    </row>
    <row r="116" spans="2:10" x14ac:dyDescent="0.25">
      <c r="D116"/>
    </row>
    <row r="117" spans="2:10" x14ac:dyDescent="0.25">
      <c r="B117" s="76" t="s">
        <v>354</v>
      </c>
    </row>
    <row r="118" spans="2:10" x14ac:dyDescent="0.25">
      <c r="B118" s="90" t="s">
        <v>239</v>
      </c>
      <c r="C118" s="26" t="s">
        <v>244</v>
      </c>
      <c r="D118" s="68" t="s">
        <v>13</v>
      </c>
      <c r="F118" s="77" t="s">
        <v>202</v>
      </c>
    </row>
    <row r="119" spans="2:10" x14ac:dyDescent="0.25">
      <c r="B119" s="88" t="s">
        <v>240</v>
      </c>
      <c r="C119" s="28" t="s">
        <v>244</v>
      </c>
      <c r="D119" s="70" t="s">
        <v>13</v>
      </c>
      <c r="F119" s="78" t="s">
        <v>202</v>
      </c>
    </row>
    <row r="120" spans="2:10" x14ac:dyDescent="0.25">
      <c r="B120" s="88" t="s">
        <v>241</v>
      </c>
      <c r="C120" s="28" t="s">
        <v>244</v>
      </c>
      <c r="D120" s="70" t="s">
        <v>13</v>
      </c>
      <c r="F120" s="78" t="s">
        <v>202</v>
      </c>
    </row>
    <row r="121" spans="2:10" x14ac:dyDescent="0.25">
      <c r="B121" s="88" t="s">
        <v>242</v>
      </c>
      <c r="C121" s="28" t="s">
        <v>244</v>
      </c>
      <c r="D121" s="70">
        <v>2.6</v>
      </c>
      <c r="F121" s="78" t="s">
        <v>202</v>
      </c>
    </row>
    <row r="122" spans="2:10" x14ac:dyDescent="0.25">
      <c r="B122" s="88" t="s">
        <v>243</v>
      </c>
      <c r="C122" s="28" t="s">
        <v>244</v>
      </c>
      <c r="D122" s="70"/>
      <c r="F122" s="78" t="s">
        <v>202</v>
      </c>
    </row>
    <row r="123" spans="2:10" x14ac:dyDescent="0.25">
      <c r="B123" s="119" t="s">
        <v>420</v>
      </c>
      <c r="C123" s="48" t="s">
        <v>244</v>
      </c>
      <c r="D123" s="120"/>
      <c r="F123" s="78"/>
    </row>
    <row r="124" spans="2:10" x14ac:dyDescent="0.25">
      <c r="B124" s="89" t="s">
        <v>421</v>
      </c>
      <c r="C124" s="31" t="s">
        <v>244</v>
      </c>
      <c r="D124" s="73"/>
      <c r="F124" s="79" t="s">
        <v>202</v>
      </c>
    </row>
  </sheetData>
  <mergeCells count="56">
    <mergeCell ref="E82:F82"/>
    <mergeCell ref="E83:F83"/>
    <mergeCell ref="E74:F74"/>
    <mergeCell ref="E75:F75"/>
    <mergeCell ref="E76:F76"/>
    <mergeCell ref="E77:F77"/>
    <mergeCell ref="E78:F78"/>
    <mergeCell ref="E59:F59"/>
    <mergeCell ref="E60:F60"/>
    <mergeCell ref="E53:F53"/>
    <mergeCell ref="E54:F54"/>
    <mergeCell ref="E81:F81"/>
    <mergeCell ref="D42:D43"/>
    <mergeCell ref="H42:H43"/>
    <mergeCell ref="E52:F52"/>
    <mergeCell ref="E57:F57"/>
    <mergeCell ref="E58:F58"/>
    <mergeCell ref="E90:F90"/>
    <mergeCell ref="E91:F91"/>
    <mergeCell ref="E92:F92"/>
    <mergeCell ref="E93:F93"/>
    <mergeCell ref="E97:F97"/>
    <mergeCell ref="E94:F94"/>
    <mergeCell ref="E85:F85"/>
    <mergeCell ref="E86:F86"/>
    <mergeCell ref="E87:F87"/>
    <mergeCell ref="E88:F88"/>
    <mergeCell ref="E89:F89"/>
    <mergeCell ref="E84:F84"/>
    <mergeCell ref="E61:F61"/>
    <mergeCell ref="E65:F65"/>
    <mergeCell ref="E66:F66"/>
    <mergeCell ref="E67:F67"/>
    <mergeCell ref="E63:F63"/>
    <mergeCell ref="E64:F64"/>
    <mergeCell ref="E70:F70"/>
    <mergeCell ref="E62:F62"/>
    <mergeCell ref="E68:F68"/>
    <mergeCell ref="E69:F69"/>
    <mergeCell ref="E72:F72"/>
    <mergeCell ref="E71:F71"/>
    <mergeCell ref="E73:F73"/>
    <mergeCell ref="E79:F79"/>
    <mergeCell ref="E80:F80"/>
    <mergeCell ref="E55:F55"/>
    <mergeCell ref="E56:F56"/>
    <mergeCell ref="E51:F51"/>
    <mergeCell ref="E42:F43"/>
    <mergeCell ref="G42:G43"/>
    <mergeCell ref="E44:F44"/>
    <mergeCell ref="E45:F45"/>
    <mergeCell ref="E46:F46"/>
    <mergeCell ref="E47:F47"/>
    <mergeCell ref="E48:F48"/>
    <mergeCell ref="E49:F49"/>
    <mergeCell ref="E50:F50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253</v>
      </c>
      <c r="C2" t="s">
        <v>254</v>
      </c>
      <c r="D2" t="s">
        <v>255</v>
      </c>
    </row>
    <row r="3" spans="2:4" x14ac:dyDescent="0.25">
      <c r="B3" t="s">
        <v>256</v>
      </c>
      <c r="C3" t="s">
        <v>257</v>
      </c>
      <c r="D3" t="s">
        <v>258</v>
      </c>
    </row>
    <row r="4" spans="2:4" x14ac:dyDescent="0.25">
      <c r="C4" t="s">
        <v>259</v>
      </c>
    </row>
    <row r="5" spans="2:4" x14ac:dyDescent="0.25">
      <c r="C5" t="s">
        <v>260</v>
      </c>
    </row>
    <row r="6" spans="2:4" x14ac:dyDescent="0.25">
      <c r="C6" t="s">
        <v>261</v>
      </c>
    </row>
    <row r="7" spans="2:4" x14ac:dyDescent="0.25">
      <c r="C7" t="s">
        <v>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2019-01-25T07:08:45Z</dcterms:modified>
</cp:coreProperties>
</file>